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 activeTab="6"/>
  </bookViews>
  <sheets>
    <sheet name="封面" sheetId="1" r:id="rId1"/>
    <sheet name="表1" sheetId="2" r:id="rId2"/>
    <sheet name="表2" sheetId="3" r:id="rId3"/>
    <sheet name="表3" sheetId="4" r:id="rId4"/>
    <sheet name="表4" sheetId="5" r:id="rId5"/>
    <sheet name="表5" sheetId="8" r:id="rId6"/>
    <sheet name="表6" sheetId="6" r:id="rId7"/>
    <sheet name="表7" sheetId="7" r:id="rId8"/>
    <sheet name="表8" sheetId="9" r:id="rId9"/>
    <sheet name="表9" sheetId="10" r:id="rId10"/>
    <sheet name="表10" sheetId="11" r:id="rId11"/>
    <sheet name="表11" sheetId="12" r:id="rId12"/>
    <sheet name="表12" sheetId="13" r:id="rId13"/>
    <sheet name="表13" sheetId="14" r:id="rId14"/>
    <sheet name="表14" sheetId="15" r:id="rId15"/>
    <sheet name="表15" sheetId="16" r:id="rId16"/>
    <sheet name="表16" sheetId="17" r:id="rId17"/>
    <sheet name="表17" sheetId="18" r:id="rId18"/>
    <sheet name="表18" sheetId="19" r:id="rId19"/>
    <sheet name="表19" sheetId="20" r:id="rId20"/>
    <sheet name="表20" sheetId="21" r:id="rId21"/>
    <sheet name="表21" sheetId="22" r:id="rId22"/>
    <sheet name="表22" sheetId="23" r:id="rId23"/>
    <sheet name="表23" sheetId="24" r:id="rId24"/>
    <sheet name="表24" sheetId="25" r:id="rId25"/>
    <sheet name="表25" sheetId="26" r:id="rId26"/>
    <sheet name="表26" sheetId="27" r:id="rId27"/>
    <sheet name="表27" sheetId="28" r:id="rId28"/>
    <sheet name="表28" sheetId="29" r:id="rId29"/>
    <sheet name="表29" sheetId="30" r:id="rId30"/>
    <sheet name="表30" sheetId="31" r:id="rId31"/>
  </sheets>
  <definedNames>
    <definedName name="地区名称">#REF!</definedName>
    <definedName name="_xlnm._FilterDatabase" localSheetId="3" hidden="1">表3!$A$3:$F$3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<sst xmlns="http://schemas.openxmlformats.org/spreadsheetml/2006/main" count="3996" uniqueCount="1758">
  <si>
    <t>衡东县2024年政府预算公开套表</t>
  </si>
  <si>
    <t>表1</t>
  </si>
  <si>
    <t>衡东县2024年一般公共预算收支平衡表</t>
  </si>
  <si>
    <t>表2</t>
  </si>
  <si>
    <t>衡东县2024年一般公共预算收入预算表</t>
  </si>
  <si>
    <t>表3</t>
  </si>
  <si>
    <t>衡东县2024年一般公共预算支出表</t>
  </si>
  <si>
    <t>表4</t>
  </si>
  <si>
    <t>衡东县2024年一般公共预算基本支出表</t>
  </si>
  <si>
    <t>表5</t>
  </si>
  <si>
    <t>衡东县2024年一般公共预算本级支出表</t>
  </si>
  <si>
    <t>表6</t>
  </si>
  <si>
    <t>衡东县2024年一般公共预算本级基本支出表</t>
  </si>
  <si>
    <t>表7</t>
  </si>
  <si>
    <t>衡东县2024年一般公共预算税收返还和转移支付表</t>
  </si>
  <si>
    <t>表8</t>
  </si>
  <si>
    <t>衡东县2024年一般公共预算对下税收返还和转移支付预算分项目表</t>
  </si>
  <si>
    <t>表9</t>
  </si>
  <si>
    <t>衡东县2024年一般公共预算对下税收返还和转移支付预算分地区表</t>
  </si>
  <si>
    <t>表10</t>
  </si>
  <si>
    <t>衡东县2024年一般公共预算专项转移支付提前下达情况表</t>
  </si>
  <si>
    <t>表11</t>
  </si>
  <si>
    <t>衡东县2024年一般性转移支付资金提前下达情况</t>
  </si>
  <si>
    <t>表12</t>
  </si>
  <si>
    <t>衡东县2024年政府性基金预算收支平衡表</t>
  </si>
  <si>
    <t>表13</t>
  </si>
  <si>
    <t>衡东县2024年政府性基金预算收入表</t>
  </si>
  <si>
    <t>表14</t>
  </si>
  <si>
    <t>衡东县2024年政府性基金预算支出表</t>
  </si>
  <si>
    <t>表15</t>
  </si>
  <si>
    <t>衡东县2024年本级政府性基金预算支出表</t>
  </si>
  <si>
    <t>表16</t>
  </si>
  <si>
    <t>衡东县2024年政府性基金预算转移支付表</t>
  </si>
  <si>
    <t>表17</t>
  </si>
  <si>
    <t>衡东县2024年政府性基金转移支付提前下达情况表</t>
  </si>
  <si>
    <t>表18</t>
  </si>
  <si>
    <t>衡东县2024年社会保险基金预算总表</t>
  </si>
  <si>
    <t>表19</t>
  </si>
  <si>
    <t>衡东县2024年社会保险基金收入预算表</t>
  </si>
  <si>
    <t>表20</t>
  </si>
  <si>
    <t>衡东县2024年社会保险基金支出预算表</t>
  </si>
  <si>
    <t>表21</t>
  </si>
  <si>
    <t>衡东县2024年国有资本经营收入预算表</t>
  </si>
  <si>
    <t>表22</t>
  </si>
  <si>
    <t>衡东县2024年国有资本经营支出预算表</t>
  </si>
  <si>
    <t>表23</t>
  </si>
  <si>
    <t>衡东县2024年本级国有资本经营支出预算表</t>
  </si>
  <si>
    <t>表24</t>
  </si>
  <si>
    <t>衡东县2024年度对下安排转移支付的国有资本经营预算转移性支付表</t>
  </si>
  <si>
    <t>表25</t>
  </si>
  <si>
    <t>衡东县2023年地方政府债务限额及余额预算情况表</t>
  </si>
  <si>
    <t>表26</t>
  </si>
  <si>
    <t>衡东县2023年地方政府一般债务余额情况表</t>
  </si>
  <si>
    <t>表27</t>
  </si>
  <si>
    <t>衡东县2023年地方政府专项债务余额情况表</t>
  </si>
  <si>
    <t>表28</t>
  </si>
  <si>
    <t>衡东县2023年地方政府债券发行及还本付息情况表</t>
  </si>
  <si>
    <t>表29</t>
  </si>
  <si>
    <t>衡东县2023年地方政府债券使用情况表</t>
  </si>
  <si>
    <t>表30</t>
  </si>
  <si>
    <t>衡东县2024年地方政府债券还本付息预算情况表</t>
  </si>
  <si>
    <t>公开单位：衡东县财政局</t>
  </si>
  <si>
    <t>公开时间：2024年3月18日</t>
  </si>
  <si>
    <t>金额单位：万元</t>
  </si>
  <si>
    <t>序号</t>
  </si>
  <si>
    <t>收入项目</t>
  </si>
  <si>
    <t>金额</t>
  </si>
  <si>
    <t>支出项目</t>
  </si>
  <si>
    <t>一</t>
  </si>
  <si>
    <t>地方收入</t>
  </si>
  <si>
    <t>公共财政预算支出</t>
  </si>
  <si>
    <t>税收收入</t>
  </si>
  <si>
    <t>本年本级安排支出</t>
  </si>
  <si>
    <t>非税收入</t>
  </si>
  <si>
    <t>上年结转支出</t>
  </si>
  <si>
    <t>上级专款支出</t>
  </si>
  <si>
    <t>二</t>
  </si>
  <si>
    <t>上级补助收入</t>
  </si>
  <si>
    <t>上解上级支出</t>
  </si>
  <si>
    <t>一般性转移支付收入</t>
  </si>
  <si>
    <t>专项转移支付收入</t>
  </si>
  <si>
    <t>三</t>
  </si>
  <si>
    <t>上年结余</t>
  </si>
  <si>
    <t>四</t>
  </si>
  <si>
    <t>调入预算稳定调节基金</t>
  </si>
  <si>
    <t>五</t>
  </si>
  <si>
    <t>调入资金</t>
  </si>
  <si>
    <t>政府性基金调入</t>
  </si>
  <si>
    <t>其他调入</t>
  </si>
  <si>
    <t>合计</t>
  </si>
  <si>
    <t>- 2 -</t>
  </si>
  <si>
    <t>预算科目</t>
  </si>
  <si>
    <t>2024年预算数</t>
  </si>
  <si>
    <t>上年完成数</t>
  </si>
  <si>
    <t>比上年增减额</t>
  </si>
  <si>
    <t>比上年增减%</t>
  </si>
  <si>
    <t>备注</t>
  </si>
  <si>
    <t>1、税收收入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</si>
  <si>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</si>
  <si>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</si>
  <si>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</si>
  <si>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</si>
  <si>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</si>
  <si>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</si>
  <si>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</si>
  <si>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</si>
  <si>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</si>
  <si>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</si>
  <si>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</si>
  <si>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</si>
  <si>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</si>
  <si>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</si>
  <si>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2、非税收入</t>
  </si>
  <si>
    <t xml:space="preserve">    专项收入</t>
  </si>
  <si>
    <t xml:space="preserve">    行政事业性收费收入</t>
  </si>
  <si>
    <t xml:space="preserve">    罚没收入</t>
  </si>
  <si>
    <t xml:space="preserve">    国有资源（资产）有偿使用收入</t>
  </si>
  <si>
    <t xml:space="preserve">    其他收入</t>
  </si>
  <si>
    <t>一般公共预算收入合计</t>
  </si>
  <si>
    <t>单位：万元</t>
  </si>
  <si>
    <t>项目</t>
  </si>
  <si>
    <t>上年决算（执行)数</t>
  </si>
  <si>
    <t>预算数</t>
  </si>
  <si>
    <t>预算数为决算（执行）数%</t>
  </si>
  <si>
    <t>一、一般公共服务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</si>
  <si>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</si>
  <si>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</si>
  <si>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</si>
  <si>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</si>
  <si>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</si>
  <si>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</si>
  <si>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</si>
  <si>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</si>
  <si>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</si>
  <si>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</si>
  <si>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</si>
  <si>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</si>
  <si>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</si>
  <si>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</si>
  <si>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</si>
  <si>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</si>
  <si>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</si>
  <si>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</si>
  <si>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</si>
  <si>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</si>
  <si>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</si>
  <si>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</si>
  <si>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</si>
  <si>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</si>
  <si>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</si>
  <si>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</si>
  <si>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</si>
  <si>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</si>
  <si>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</si>
  <si>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</si>
  <si>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</si>
  <si>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</si>
  <si>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</si>
  <si>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</si>
  <si>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</si>
  <si>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</si>
  <si>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</si>
  <si>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</si>
  <si>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</si>
  <si>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</si>
  <si>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</si>
  <si>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</si>
  <si>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</si>
  <si>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</si>
  <si>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</si>
  <si>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</si>
  <si>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</si>
  <si>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</si>
  <si>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</si>
  <si>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</si>
  <si>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</si>
  <si>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</si>
  <si>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</si>
  <si>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</si>
  <si>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</si>
  <si>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</si>
  <si>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</si>
  <si>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</si>
  <si>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</si>
  <si>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</si>
  <si>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</si>
  <si>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</si>
  <si>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</si>
  <si>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</si>
  <si>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</si>
  <si>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</si>
  <si>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</si>
  <si>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</si>
  <si>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</si>
  <si>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</si>
  <si>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</si>
  <si>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</si>
  <si>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</si>
  <si>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</si>
  <si>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</si>
  <si>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</si>
  <si>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</si>
  <si>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</si>
  <si>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</si>
  <si>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</si>
  <si>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</si>
  <si>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</si>
  <si>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</si>
  <si>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</si>
  <si>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</si>
  <si>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</si>
  <si>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</si>
  <si>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</si>
  <si>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</si>
  <si>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</si>
  <si>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</si>
  <si>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</si>
  <si>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</si>
  <si>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</si>
  <si>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</si>
  <si>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</si>
  <si>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</si>
  <si>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</si>
  <si>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</si>
  <si>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</si>
  <si>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</si>
  <si>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</si>
  <si>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</si>
  <si>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</si>
  <si>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</si>
  <si>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</si>
  <si>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</si>
  <si>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</si>
  <si>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</si>
  <si>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</si>
  <si>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</si>
  <si>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</si>
  <si>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</si>
  <si>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</si>
  <si>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</si>
  <si>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</si>
  <si>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</si>
  <si>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</si>
  <si>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</si>
  <si>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</si>
  <si>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</si>
  <si>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</si>
  <si>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</si>
  <si>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</si>
  <si>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</si>
  <si>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</si>
  <si>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</si>
  <si>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</si>
  <si>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二、外交支出</t>
  </si>
  <si>
    <t xml:space="preserve">    对外合作与交流</t>
  </si>
  <si>
    <t xml:space="preserve">    对外宣传</t>
  </si>
  <si>
    <t xml:space="preserve">    其他外交支出</t>
  </si>
  <si>
    <t>三、国防支出</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</si>
  <si>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</si>
  <si>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</si>
  <si>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</si>
  <si>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</si>
  <si>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</si>
  <si>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</si>
  <si>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</si>
  <si>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</si>
  <si>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</si>
  <si>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</si>
  <si>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</si>
  <si>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四、公共安全支出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</si>
  <si>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</si>
  <si>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</si>
  <si>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</si>
  <si>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</si>
  <si>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</si>
  <si>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</si>
  <si>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</si>
  <si>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</si>
  <si>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</si>
  <si>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</si>
  <si>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</si>
  <si>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</si>
  <si>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</si>
  <si>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</si>
  <si>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</si>
  <si>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</si>
  <si>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</si>
  <si>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</si>
  <si>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</si>
  <si>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</si>
  <si>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</si>
  <si>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</si>
  <si>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</si>
  <si>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</si>
  <si>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</si>
  <si>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</si>
  <si>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</si>
  <si>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</si>
  <si>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</si>
  <si>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</si>
  <si>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</si>
  <si>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</si>
  <si>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</si>
  <si>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</si>
  <si>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</si>
  <si>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</si>
  <si>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</si>
  <si>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</si>
  <si>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</si>
  <si>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</si>
  <si>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</si>
  <si>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</si>
  <si>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</si>
  <si>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</si>
  <si>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</si>
  <si>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</si>
  <si>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</si>
  <si>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</si>
  <si>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</si>
  <si>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</si>
  <si>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五、教育支出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</si>
  <si>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</si>
  <si>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</si>
  <si>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</si>
  <si>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</si>
  <si>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</si>
  <si>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</si>
  <si>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</si>
  <si>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</si>
  <si>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</si>
  <si>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</si>
  <si>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</si>
  <si>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</si>
  <si>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</si>
  <si>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</si>
  <si>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</si>
  <si>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</si>
  <si>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</si>
  <si>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</si>
  <si>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</si>
  <si>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</si>
  <si>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</si>
  <si>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</si>
  <si>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</si>
  <si>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</si>
  <si>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</si>
  <si>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</si>
  <si>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</si>
  <si>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</si>
  <si>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</si>
  <si>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</si>
  <si>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</si>
  <si>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</si>
  <si>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</si>
  <si>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</si>
  <si>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</si>
  <si>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</si>
  <si>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</si>
  <si>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</si>
  <si>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</si>
  <si>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</si>
  <si>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</si>
  <si>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</si>
  <si>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</si>
  <si>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</si>
  <si>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</si>
  <si>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</si>
  <si>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</si>
  <si>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六、科学技术支出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</si>
  <si>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</si>
  <si>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</si>
  <si>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</si>
  <si>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</si>
  <si>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</si>
  <si>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</si>
  <si>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</si>
  <si>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</si>
  <si>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</si>
  <si>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</si>
  <si>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</si>
  <si>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</si>
  <si>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</si>
  <si>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</si>
  <si>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</si>
  <si>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</si>
  <si>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</si>
  <si>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</si>
  <si>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</si>
  <si>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</si>
  <si>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</si>
  <si>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</si>
  <si>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</si>
  <si>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</si>
  <si>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</si>
  <si>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</si>
  <si>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</si>
  <si>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</si>
  <si>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</si>
  <si>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</si>
  <si>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</si>
  <si>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</si>
  <si>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</si>
  <si>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</si>
  <si>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</si>
  <si>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</si>
  <si>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</si>
  <si>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</si>
  <si>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</si>
  <si>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</si>
  <si>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</si>
  <si>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</si>
  <si>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</si>
  <si>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</si>
  <si>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</si>
  <si>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</si>
  <si>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</si>
  <si>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</si>
  <si>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七、文化旅游体育与传媒支出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</si>
  <si>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</si>
  <si>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</si>
  <si>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</si>
  <si>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</si>
  <si>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</si>
  <si>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</si>
  <si>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</si>
  <si>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</si>
  <si>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</si>
  <si>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</si>
  <si>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</si>
  <si>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</si>
  <si>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</si>
  <si>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</si>
  <si>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</si>
  <si>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</si>
  <si>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</si>
  <si>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</si>
  <si>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</si>
  <si>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</si>
  <si>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</si>
  <si>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</si>
  <si>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</si>
  <si>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</si>
  <si>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</si>
  <si>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</si>
  <si>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</si>
  <si>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</si>
  <si>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</si>
  <si>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</si>
  <si>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</si>
  <si>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</si>
  <si>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</si>
  <si>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</si>
  <si>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</si>
  <si>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</si>
  <si>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</si>
  <si>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</si>
  <si>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</si>
  <si>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</si>
  <si>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</si>
  <si>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八、社会保障和就业支出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</si>
  <si>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</si>
  <si>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</si>
  <si>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</si>
  <si>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</si>
  <si>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</si>
  <si>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</si>
  <si>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</si>
  <si>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</si>
  <si>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</si>
  <si>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</si>
  <si>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</si>
  <si>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</si>
  <si>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</si>
  <si>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</si>
  <si>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</si>
  <si>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</si>
  <si>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</si>
  <si>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</si>
  <si>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</si>
  <si>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</si>
  <si>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</si>
  <si>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</si>
  <si>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</si>
  <si>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</si>
  <si>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</si>
  <si>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</si>
  <si>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</si>
  <si>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</si>
  <si>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</si>
  <si>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</si>
  <si>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</si>
  <si>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</si>
  <si>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</si>
  <si>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</si>
  <si>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</si>
  <si>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</si>
  <si>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</si>
  <si>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</si>
  <si>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</si>
  <si>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</si>
  <si>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</si>
  <si>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</si>
  <si>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</si>
  <si>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</si>
  <si>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</si>
  <si>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</si>
  <si>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</si>
  <si>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</si>
  <si>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</si>
  <si>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</si>
  <si>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</si>
  <si>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</si>
  <si>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</si>
  <si>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</si>
  <si>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</si>
  <si>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</si>
  <si>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</si>
  <si>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</si>
  <si>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</si>
  <si>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</si>
  <si>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</si>
  <si>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</si>
  <si>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</si>
  <si>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</si>
  <si>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</si>
  <si>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</si>
  <si>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</si>
  <si>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</si>
  <si>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</si>
  <si>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</si>
  <si>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</si>
  <si>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</si>
  <si>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</si>
  <si>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</si>
  <si>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</si>
  <si>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</si>
  <si>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</si>
  <si>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</si>
  <si>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</si>
  <si>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</si>
  <si>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</si>
  <si>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</si>
  <si>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</si>
  <si>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</si>
  <si>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</si>
  <si>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</si>
  <si>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</si>
  <si>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</si>
  <si>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</si>
  <si>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</si>
  <si>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</si>
  <si>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</si>
  <si>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</si>
  <si>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</si>
  <si>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</si>
  <si>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</si>
  <si>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</si>
  <si>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</si>
  <si>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</si>
  <si>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</si>
  <si>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</si>
  <si>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</si>
  <si>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</si>
  <si>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</si>
  <si>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</si>
  <si>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</si>
  <si>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九、卫生健康支出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</si>
  <si>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</si>
  <si>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</si>
  <si>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</si>
  <si>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</si>
  <si>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</si>
  <si>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</si>
  <si>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</si>
  <si>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</si>
  <si>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</si>
  <si>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</si>
  <si>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</si>
  <si>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</si>
  <si>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</si>
  <si>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</si>
  <si>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</si>
  <si>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</si>
  <si>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</si>
  <si>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</si>
  <si>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</si>
  <si>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</si>
  <si>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</si>
  <si>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</si>
  <si>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</si>
  <si>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</si>
  <si>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</si>
  <si>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</si>
  <si>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</si>
  <si>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</si>
  <si>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</si>
  <si>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</si>
  <si>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</si>
  <si>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</si>
  <si>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</si>
  <si>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</si>
  <si>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</si>
  <si>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</si>
  <si>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</si>
  <si>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</si>
  <si>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</si>
  <si>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</si>
  <si>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</si>
  <si>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</si>
  <si>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</si>
  <si>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</si>
  <si>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</si>
  <si>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</si>
  <si>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</si>
  <si>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</si>
  <si>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</si>
  <si>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</si>
  <si>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</si>
  <si>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</si>
  <si>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</si>
  <si>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</si>
  <si>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</si>
  <si>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</si>
  <si>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</si>
  <si>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</si>
  <si>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</si>
  <si>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</si>
  <si>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</si>
  <si>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十、节能环保支出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</si>
  <si>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</si>
  <si>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</si>
  <si>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</si>
  <si>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</si>
  <si>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</si>
  <si>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</si>
  <si>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</si>
  <si>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</si>
  <si>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</si>
  <si>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</si>
  <si>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</si>
  <si>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</si>
  <si>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</si>
  <si>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</si>
  <si>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</si>
  <si>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</si>
  <si>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</si>
  <si>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</si>
  <si>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</si>
  <si>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</si>
  <si>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</si>
  <si>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</si>
  <si>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</si>
  <si>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</si>
  <si>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</si>
  <si>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</si>
  <si>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</si>
  <si>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</si>
  <si>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</si>
  <si>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</si>
  <si>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</si>
  <si>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</si>
  <si>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</si>
  <si>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</si>
  <si>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</si>
  <si>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</si>
  <si>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</si>
  <si>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</si>
  <si>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</si>
  <si>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</si>
  <si>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</si>
  <si>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</si>
  <si>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</si>
  <si>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</si>
  <si>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</si>
  <si>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</si>
  <si>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</si>
  <si>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</si>
  <si>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</si>
  <si>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</si>
  <si>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</si>
  <si>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</si>
  <si>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</si>
  <si>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</si>
  <si>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</si>
  <si>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</si>
  <si>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</si>
  <si>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</si>
  <si>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</si>
  <si>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</si>
  <si>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</si>
  <si>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</si>
  <si>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</si>
  <si>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</si>
  <si>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</si>
  <si>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十一、城乡社区支出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</si>
  <si>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</si>
  <si>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</si>
  <si>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</si>
  <si>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</si>
  <si>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</si>
  <si>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</si>
  <si>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</si>
  <si>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</si>
  <si>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</si>
  <si>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</si>
  <si>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</si>
  <si>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</si>
  <si>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</si>
  <si>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</si>
  <si>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</si>
  <si>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十二、农林水支出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</si>
  <si>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</si>
  <si>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</si>
  <si>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</si>
  <si>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</si>
  <si>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</si>
  <si>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</si>
  <si>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</si>
  <si>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</si>
  <si>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</si>
  <si>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</si>
  <si>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</si>
  <si>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</si>
  <si>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</si>
  <si>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</si>
  <si>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</si>
  <si>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</si>
  <si>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</si>
  <si>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农村道路建设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</si>
  <si>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</si>
  <si>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</si>
  <si>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</si>
  <si>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</si>
  <si>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</si>
  <si>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</si>
  <si>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</si>
  <si>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</si>
  <si>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</si>
  <si>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</si>
  <si>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</si>
  <si>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</si>
  <si>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</si>
  <si>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</si>
  <si>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</si>
  <si>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</si>
  <si>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</si>
  <si>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</si>
  <si>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</si>
  <si>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</si>
  <si>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</si>
  <si>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</si>
  <si>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</si>
  <si>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</si>
  <si>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</si>
  <si>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</si>
  <si>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</si>
  <si>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</si>
  <si>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</si>
  <si>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</si>
  <si>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</si>
  <si>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</si>
  <si>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</si>
  <si>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</si>
  <si>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</si>
  <si>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</si>
  <si>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</si>
  <si>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</si>
  <si>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</si>
  <si>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</si>
  <si>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</si>
  <si>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</si>
  <si>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</si>
  <si>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</si>
  <si>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</si>
  <si>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</si>
  <si>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</si>
  <si>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</si>
  <si>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</si>
  <si>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</si>
  <si>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</si>
  <si>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</si>
  <si>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</si>
  <si>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</si>
  <si>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</si>
  <si>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</si>
  <si>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</si>
  <si>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</si>
  <si>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</si>
  <si>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</si>
  <si>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</si>
  <si>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</si>
  <si>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</si>
  <si>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</si>
  <si>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</si>
  <si>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</si>
  <si>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</si>
  <si>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</si>
  <si>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</si>
  <si>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</si>
  <si>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</si>
  <si>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</si>
  <si>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</si>
  <si>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</si>
  <si>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</si>
  <si>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</si>
  <si>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十三、交通运输支出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</si>
  <si>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</si>
  <si>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</si>
  <si>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</si>
  <si>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</si>
  <si>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</si>
  <si>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</si>
  <si>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</si>
  <si>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</si>
  <si>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</si>
  <si>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</si>
  <si>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</si>
  <si>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</si>
  <si>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</si>
  <si>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</si>
  <si>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</si>
  <si>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</si>
  <si>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</si>
  <si>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</si>
  <si>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</si>
  <si>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</si>
  <si>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</si>
  <si>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</si>
  <si>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</si>
  <si>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</si>
  <si>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</si>
  <si>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</si>
  <si>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</si>
  <si>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</si>
  <si>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</si>
  <si>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</si>
  <si>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</si>
  <si>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</si>
  <si>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</si>
  <si>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</si>
  <si>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</si>
  <si>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</si>
  <si>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</si>
  <si>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</si>
  <si>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</si>
  <si>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</si>
  <si>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</si>
  <si>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</si>
  <si>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</si>
  <si>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</si>
  <si>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</si>
  <si>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</si>
  <si>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</si>
  <si>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</si>
  <si>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</si>
  <si>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</si>
  <si>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十四、资源勘探工业信息等支出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</si>
  <si>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</si>
  <si>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</si>
  <si>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</si>
  <si>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</si>
  <si>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</si>
  <si>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</si>
  <si>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</si>
  <si>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</si>
  <si>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</si>
  <si>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</si>
  <si>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</si>
  <si>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</si>
  <si>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</si>
  <si>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</si>
  <si>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</si>
  <si>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</si>
  <si>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</si>
  <si>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</si>
  <si>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</si>
  <si>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</si>
  <si>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</si>
  <si>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</si>
  <si>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</si>
  <si>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</si>
  <si>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</si>
  <si>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</si>
  <si>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</si>
  <si>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</si>
  <si>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</si>
  <si>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</si>
  <si>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</si>
  <si>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</si>
  <si>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</si>
  <si>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</si>
  <si>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</si>
  <si>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</si>
  <si>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</si>
  <si>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</si>
  <si>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</si>
  <si>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</si>
  <si>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</si>
  <si>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</si>
  <si>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</si>
  <si>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</si>
  <si>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十五、商业服务业等支出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</si>
  <si>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</si>
  <si>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</si>
  <si>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</si>
  <si>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</si>
  <si>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</si>
  <si>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</si>
  <si>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</si>
  <si>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</si>
  <si>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</si>
  <si>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</si>
  <si>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</si>
  <si>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</si>
  <si>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十六、金融支出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</si>
  <si>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</si>
  <si>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</si>
  <si>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</si>
  <si>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</si>
  <si>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</si>
  <si>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</si>
  <si>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</si>
  <si>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</si>
  <si>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</si>
  <si>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</si>
  <si>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</si>
  <si>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</si>
  <si>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</si>
  <si>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</si>
  <si>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</si>
  <si>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</si>
  <si>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</si>
  <si>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</si>
  <si>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</si>
  <si>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</si>
  <si>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</si>
  <si>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</si>
  <si>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</si>
  <si>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</si>
  <si>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</si>
  <si>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十七、援助其他地区支出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</si>
  <si>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</si>
  <si>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</si>
  <si>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</si>
  <si>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</si>
  <si>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</si>
  <si>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</si>
  <si>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</si>
  <si>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</si>
  <si>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</si>
  <si>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十八、自然资源海洋气象等支出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</si>
  <si>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</si>
  <si>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</si>
  <si>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</si>
  <si>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</si>
  <si>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</si>
  <si>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</si>
  <si>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</si>
  <si>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</si>
  <si>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</si>
  <si>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</si>
  <si>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</si>
  <si>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</si>
  <si>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</si>
  <si>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</si>
  <si>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</si>
  <si>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</si>
  <si>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</si>
  <si>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</si>
  <si>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</si>
  <si>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</si>
  <si>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</si>
  <si>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</si>
  <si>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</si>
  <si>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</si>
  <si>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</si>
  <si>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</si>
  <si>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</si>
  <si>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</si>
  <si>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</si>
  <si>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</si>
  <si>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</si>
  <si>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</si>
  <si>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</si>
  <si>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</si>
  <si>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</si>
  <si>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</si>
  <si>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十九、住房保障支出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</si>
  <si>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</si>
  <si>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</si>
  <si>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</si>
  <si>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</si>
  <si>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</si>
  <si>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</si>
  <si>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</si>
  <si>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</si>
  <si>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</si>
  <si>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保障性租赁租房</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</si>
  <si>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</si>
  <si>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</si>
  <si>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</si>
  <si>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</si>
  <si>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</si>
  <si>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</si>
  <si>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</si>
  <si>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</si>
  <si>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</si>
  <si>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</si>
  <si>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二十、粮油物资储备支出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</si>
  <si>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</si>
  <si>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</si>
  <si>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</si>
  <si>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</si>
  <si>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</si>
  <si>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</si>
  <si>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</si>
  <si>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</si>
  <si>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</si>
  <si>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</si>
  <si>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</si>
  <si>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</si>
  <si>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</si>
  <si>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</si>
  <si>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</si>
  <si>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</si>
  <si>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</si>
  <si>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</si>
  <si>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</si>
  <si>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</si>
  <si>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</si>
  <si>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</si>
  <si>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</si>
  <si>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</si>
  <si>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</si>
  <si>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</si>
  <si>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</si>
  <si>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</si>
  <si>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</si>
  <si>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</si>
  <si>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</si>
  <si>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</si>
  <si>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</si>
  <si>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</si>
  <si>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</si>
  <si>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</si>
  <si>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</si>
  <si>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</si>
  <si>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</si>
  <si>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二十一、灾害防治及应急管理支出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</si>
  <si>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</si>
  <si>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</si>
  <si>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</si>
  <si>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</si>
  <si>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</si>
  <si>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</si>
  <si>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</si>
  <si>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</si>
  <si>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</si>
  <si>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</si>
  <si>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</si>
  <si>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</si>
  <si>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</si>
  <si>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</si>
  <si>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</si>
  <si>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</si>
  <si>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</si>
  <si>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</si>
  <si>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</si>
  <si>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</si>
  <si>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</si>
  <si>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</si>
  <si>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</si>
  <si>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</si>
  <si>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</si>
  <si>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</si>
  <si>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</si>
  <si>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</si>
  <si>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</si>
  <si>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</si>
  <si>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</si>
  <si>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</si>
  <si>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</si>
  <si>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</si>
  <si>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</si>
  <si>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</si>
  <si>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</si>
  <si>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二十二、预备费</t>
  </si>
  <si>
    <t>二十三、债务付息支出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</si>
  <si>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</si>
  <si>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</si>
  <si>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</si>
  <si>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</si>
  <si>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</si>
  <si>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二十四、债务发行费用支出</t>
  </si>
  <si>
    <t xml:space="preserve">    地方政府一般债务发行费用支出</t>
  </si>
  <si>
    <t>二十五、其他支出</t>
  </si>
  <si>
    <t xml:space="preserve">    年初预留</t>
  </si>
  <si>
    <t>支出合计</t>
  </si>
  <si>
    <t>政府经济科目</t>
  </si>
  <si>
    <t>科目编码</t>
  </si>
  <si>
    <t>科目名称</t>
  </si>
  <si>
    <t>类</t>
  </si>
  <si>
    <t>款</t>
  </si>
  <si>
    <t>301</t>
  </si>
  <si>
    <t>工资福利支出</t>
  </si>
  <si>
    <t>1</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</si>
  <si>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</si>
  <si>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</si>
  <si>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</si>
  <si>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</si>
  <si>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</si>
  <si>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</si>
  <si>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</si>
  <si>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</si>
  <si>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</si>
  <si>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</si>
  <si>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</si>
  <si>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</si>
  <si>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</si>
  <si>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</si>
  <si>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</si>
  <si>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</si>
  <si>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</si>
  <si>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</si>
  <si>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</si>
  <si>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</si>
  <si>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</si>
  <si>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</si>
  <si>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</si>
  <si>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</si>
  <si>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2</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</si>
  <si>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</si>
  <si>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</si>
  <si>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</si>
  <si>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</si>
  <si>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</si>
  <si>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</si>
  <si>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</si>
  <si>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</si>
  <si>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</si>
  <si>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</si>
  <si>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</si>
  <si>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</si>
  <si>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</si>
  <si>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</si>
  <si>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</si>
  <si>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</si>
  <si>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</si>
  <si>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</si>
  <si>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</si>
  <si>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</si>
  <si>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</si>
  <si>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</si>
  <si>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</si>
  <si>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</si>
  <si>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</si>
  <si>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</si>
  <si>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</si>
  <si>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</si>
  <si>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</si>
  <si>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</si>
  <si>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</si>
  <si>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</si>
  <si>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</si>
  <si>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</si>
  <si>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</si>
  <si>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</si>
  <si>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</si>
  <si>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</si>
  <si>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</si>
  <si>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</si>
  <si>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</si>
  <si>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</si>
  <si>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</si>
  <si>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</si>
  <si>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</si>
  <si>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</si>
  <si>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</si>
  <si>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</si>
  <si>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</si>
  <si>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</si>
  <si>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</si>
  <si>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</si>
  <si>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3</t>
  </si>
  <si>
    <t xml:space="preserve">    30301</t>
  </si>
  <si>
    <t xml:space="preserve">    离休费</t>
  </si>
  <si>
    <t xml:space="preserve">    30302</t>
  </si>
  <si>
    <t xml:space="preserve">    退休费</t>
  </si>
  <si>
    <t xml:space="preserve">    30304</t>
  </si>
  <si>
    <t xml:space="preserve">    抚恤金</t>
  </si>
  <si>
    <t xml:space="preserve">    30305</t>
  </si>
  <si>
    <t xml:space="preserve">    生活补助</t>
  </si>
  <si>
    <t xml:space="preserve">    30306</t>
  </si>
  <si>
    <t xml:space="preserve">    救济费</t>
  </si>
  <si>
    <t xml:space="preserve">    30307</t>
  </si>
  <si>
    <t xml:space="preserve">    医疗费补助</t>
  </si>
  <si>
    <t xml:space="preserve">    30308</t>
  </si>
  <si>
    <t xml:space="preserve">    助学金</t>
  </si>
  <si>
    <t xml:space="preserve">    30399</t>
  </si>
  <si>
    <t xml:space="preserve">    其他对个人和家庭的补助</t>
  </si>
  <si>
    <t>收入</t>
  </si>
  <si>
    <t xml:space="preserve">  上级补助收入</t>
  </si>
  <si>
    <t xml:space="preserve">    返还性收入</t>
  </si>
  <si>
    <t xml:space="preserve">      所得税基数返还收入 </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</si>
  <si>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</si>
  <si>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</si>
  <si>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</si>
  <si>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</si>
  <si>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</si>
  <si>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</si>
  <si>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</si>
  <si>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</si>
  <si>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</si>
  <si>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</si>
  <si>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</si>
  <si>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</si>
  <si>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</si>
  <si>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</si>
  <si>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</si>
  <si>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</si>
  <si>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</si>
  <si>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</si>
  <si>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巩固脱贫攻坚成果衔接乡村振兴转移支付收入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</si>
  <si>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</si>
  <si>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</si>
  <si>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</si>
  <si>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</si>
  <si>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</si>
  <si>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</si>
  <si>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</si>
  <si>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</si>
  <si>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</si>
  <si>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</si>
  <si>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</si>
  <si>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</si>
  <si>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</si>
  <si>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</si>
  <si>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</si>
  <si>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</si>
  <si>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</si>
  <si>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</si>
  <si>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</si>
  <si>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</si>
  <si>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增值税留抵退税转移支付收入</t>
  </si>
  <si>
    <t xml:space="preserve">   其他退税减税降费转移支付收入</t>
  </si>
  <si>
    <t xml:space="preserve">   补充县区财力转移支付收入</t>
  </si>
  <si>
    <t xml:space="preserve">      其他共同财政事权转移支付收入</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</si>
  <si>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</si>
  <si>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</si>
  <si>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</si>
  <si>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</si>
  <si>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</si>
  <si>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</si>
  <si>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</si>
  <si>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</si>
  <si>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</si>
  <si>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</si>
  <si>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</si>
  <si>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</si>
  <si>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</si>
  <si>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</si>
  <si>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</si>
  <si>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</si>
  <si>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</si>
  <si>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</si>
  <si>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</si>
  <si>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</si>
  <si>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</si>
  <si>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</si>
  <si>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</si>
  <si>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（一）返还性收入</t>
  </si>
  <si>
    <t xml:space="preserve">      1、所得税基数返还收入 </t>
  </si>
  <si>
    <t xml:space="preserve">      2、成品油税费改革税收返还收入</t>
  </si>
  <si>
    <t xml:space="preserve">      3、增值税税收返还收入</t>
  </si>
  <si>
    <t xml:space="preserve">      4、消费税税收返还收入</t>
  </si>
  <si>
    <t xml:space="preserve">      5、增值税“五五分享”税收返还收入</t>
  </si>
  <si>
    <t xml:space="preserve">      6、其他返还性收入</t>
  </si>
  <si>
    <t>（二）一般性转移支付收入</t>
  </si>
  <si>
    <t xml:space="preserve">      1、体制补助收入</t>
  </si>
  <si>
    <t xml:space="preserve">      2、均衡性转移支付收入</t>
  </si>
  <si>
    <t xml:space="preserve">      3、县级基本财力保障机制奖补资金收入</t>
  </si>
  <si>
    <t xml:space="preserve">      4、结算补助收入</t>
  </si>
  <si>
    <t xml:space="preserve">      5、资源枯竭型城市转移支付补助收入</t>
  </si>
  <si>
    <t xml:space="preserve">      6、企业事业单位划转补助收入</t>
  </si>
  <si>
    <t xml:space="preserve">      7、产粮（油）大县奖励资金收入</t>
  </si>
  <si>
    <t xml:space="preserve">      8、重点生态功能区转移支付收入</t>
  </si>
  <si>
    <t xml:space="preserve">      9、固定数额补助收入</t>
  </si>
  <si>
    <t xml:space="preserve">      10、革命老区转移支付收入</t>
  </si>
  <si>
    <t xml:space="preserve">      11、民族地区转移支付收入</t>
  </si>
  <si>
    <t xml:space="preserve">      12、边境地区转移支付收入</t>
  </si>
  <si>
    <t xml:space="preserve">      13、贫困地区转移支付收入</t>
  </si>
  <si>
    <t xml:space="preserve">      14、一般公共服务共同财政事权转移支付收入</t>
  </si>
  <si>
    <t xml:space="preserve">      15、外交共同财政事权转移支付收入</t>
  </si>
  <si>
    <t xml:space="preserve">      16、国防共同财政事权转移支付收入</t>
  </si>
  <si>
    <t xml:space="preserve">      17、公共安全共同财政事权转移支付收入</t>
  </si>
  <si>
    <t xml:space="preserve">      18、教育共同财政事权转移支付收入</t>
  </si>
  <si>
    <t xml:space="preserve">      19、科学技术共同财政事权转移支付收入</t>
  </si>
  <si>
    <t xml:space="preserve">      20、文化旅游体育与传媒共同财政事权转移支付收入</t>
  </si>
  <si>
    <t xml:space="preserve">      21、社会保障和就业共同财政事权转移支付收入</t>
  </si>
  <si>
    <t xml:space="preserve">      22、卫生健康共同财政事权转移支付收入</t>
  </si>
  <si>
    <t xml:space="preserve">      23、节能环保共同财政事权转移支付收入</t>
  </si>
  <si>
    <t xml:space="preserve">      24、城乡社区共同财政事权转移支付收入</t>
  </si>
  <si>
    <t xml:space="preserve">      25、农林水共同财政事权转移支付收入</t>
  </si>
  <si>
    <t xml:space="preserve">      26、交通运输共同财政事权转移支付收入</t>
  </si>
  <si>
    <t xml:space="preserve">      27、资源勘探信息等共同财政事权转移支付收入</t>
  </si>
  <si>
    <t xml:space="preserve">      28、商业服务业等共同财政事权转移支付收入</t>
  </si>
  <si>
    <t xml:space="preserve">      29、金融共同财政事权转移支付收入</t>
  </si>
  <si>
    <t xml:space="preserve">      30、自然资源海洋气象等共同财政事权转移支付收入</t>
  </si>
  <si>
    <t xml:space="preserve">      31、住房保障共同财政事权转移支付收入</t>
  </si>
  <si>
    <t xml:space="preserve">      32、粮油物资储备共同财政事权转移支付收入</t>
  </si>
  <si>
    <t xml:space="preserve">      33、灾害防治及应急管理共同财政事权转移支付收入</t>
  </si>
  <si>
    <t xml:space="preserve">      34、其他共同财政事权转移支付收入</t>
  </si>
  <si>
    <t xml:space="preserve">      35、其他一般性转移支付收入</t>
  </si>
  <si>
    <t>（三）专项转移支付收入</t>
  </si>
  <si>
    <t xml:space="preserve">       1、对下级下达专项转移支付</t>
  </si>
  <si>
    <t>注：衡东县2024年无一般公共预算对下税收返还和转移支付预算项目</t>
  </si>
  <si>
    <t>地  区</t>
  </si>
  <si>
    <t>上年执行数</t>
  </si>
  <si>
    <t>本年预算数</t>
  </si>
  <si>
    <t>本年预算数为上年执行数的％</t>
  </si>
  <si>
    <t>税收返还</t>
  </si>
  <si>
    <t>一般性转移支付</t>
  </si>
  <si>
    <t>专项转移支付</t>
  </si>
  <si>
    <t>衡东县</t>
  </si>
  <si>
    <t>合       计</t>
  </si>
  <si>
    <t>金额：万元</t>
  </si>
  <si>
    <t>省级上级专项
（指标号）</t>
  </si>
  <si>
    <t>摘要</t>
  </si>
  <si>
    <t>2024年
提前下达</t>
  </si>
  <si>
    <t>湘财行指〔2023〕0069号</t>
  </si>
  <si>
    <t>提前下达2024年基层统计调查补助经费</t>
  </si>
  <si>
    <t>衡财行指〔2023〕0082号</t>
  </si>
  <si>
    <t>提前下达2024年国家统计调查省级专项补助经费</t>
  </si>
  <si>
    <t>湘财社指〔2023〕0103号</t>
  </si>
  <si>
    <t>提前下达2024年重大传染病防控中央补助资金</t>
  </si>
  <si>
    <t>湘财农指〔2023〕0082号</t>
  </si>
  <si>
    <t>提前下达2024年中央农村综合改革转移支付公益事业奖补资金</t>
  </si>
  <si>
    <t>湘财外指〔2023〕0057号</t>
  </si>
  <si>
    <t>预拨2024年县域商业建设行动资金</t>
  </si>
  <si>
    <t>湘财综指〔2023〕0019号</t>
  </si>
  <si>
    <t>提前下达2024年专项彩票公益金支持地方社会公益事业发展资金</t>
  </si>
  <si>
    <t>湘财金指〔2023〕0025号</t>
  </si>
  <si>
    <t>提前下达2024年度普惠金融发展专项资金</t>
  </si>
  <si>
    <t>湘财资环指〔2023〕0060号</t>
  </si>
  <si>
    <t>提前下达2024年中央土壤污染防治资金</t>
  </si>
  <si>
    <t>湘财资环指〔2023〕0068号</t>
  </si>
  <si>
    <t>提前下达2024年中央水污染防治资金</t>
  </si>
  <si>
    <t>湘财资环指〔2023〕0076号</t>
  </si>
  <si>
    <t>提前下达2024年自然资源专项资金</t>
  </si>
  <si>
    <t>备注：以上数据截至公布之日止</t>
  </si>
  <si>
    <r>
      <rPr>
        <b/>
        <sz val="12"/>
        <rFont val="宋体"/>
        <charset val="134"/>
      </rPr>
      <t>一般转移支付</t>
    </r>
    <r>
      <rPr>
        <b/>
        <sz val="12"/>
        <rFont val="宋体"/>
        <charset val="134"/>
      </rPr>
      <t xml:space="preserve">
</t>
    </r>
    <r>
      <rPr>
        <b/>
        <sz val="12"/>
        <rFont val="宋体"/>
        <charset val="134"/>
      </rPr>
      <t>（指标号）</t>
    </r>
  </si>
  <si>
    <t>湘财预〔2023〕0162号</t>
  </si>
  <si>
    <t>结算2022年和提前下达2024年城乡居民养老保险基础养老金和缴费补贴省级补助资金</t>
  </si>
  <si>
    <t>湘财预〔2023〕0304号</t>
  </si>
  <si>
    <t>提前下达2024年稻谷目标价格补贴</t>
  </si>
  <si>
    <t>湘财预〔2023〕0305号</t>
  </si>
  <si>
    <t>提前下达2024年市县粮食风险基金</t>
  </si>
  <si>
    <t>湘财预〔2023〕0312号</t>
  </si>
  <si>
    <t>提前下达2024年高校毕业生“三支一扶”计划中央补助资金</t>
  </si>
  <si>
    <t>湘财预〔2023〕0322号</t>
  </si>
  <si>
    <t>提前下达2024年生猪调出大县奖励资金</t>
  </si>
  <si>
    <t>湘财预〔2023〕0323号</t>
  </si>
  <si>
    <t>提前下达2024年中央财政衔接推进乡村振兴补助资金</t>
  </si>
  <si>
    <t>湘财预〔2023〕0328号</t>
  </si>
  <si>
    <t>提前下达2024年中央高标准农田建设资金</t>
  </si>
  <si>
    <t>湘财预〔2023〕0329号</t>
  </si>
  <si>
    <t>提前下达2024年中央耕地地力保护补贴资金</t>
  </si>
  <si>
    <t>湘财预〔2023〕0332号</t>
  </si>
  <si>
    <t>提前下达2024年优抚对象补助及医疗保障经费</t>
  </si>
  <si>
    <t>湘财预〔2023〕0341号</t>
  </si>
  <si>
    <t>提前下达2024年城乡居民基本养老保险中央财政补助资金</t>
  </si>
  <si>
    <t>湘财预〔2023〕0342号</t>
  </si>
  <si>
    <t>提前下达2024年中央水利发展资金（第一批）</t>
  </si>
  <si>
    <t>湘财预〔2023〕0343号</t>
  </si>
  <si>
    <t>提前下达2024年中央农村防灾和水利救灾资金（动物防疫补助）</t>
  </si>
  <si>
    <t>湘财预〔2023〕0344号</t>
  </si>
  <si>
    <t>提前下达2024年中央大中型水库移民后期扶持资金（第一批）</t>
  </si>
  <si>
    <t>湘财预〔2023〕0351号</t>
  </si>
  <si>
    <t>提前下达2024年市县学校学生资助中央直达资金和省级资金</t>
  </si>
  <si>
    <t>湘财预〔2023〕0352号</t>
  </si>
  <si>
    <t>提前下达2024年城乡义务教育经费保障机制中央直达资金和省级补助资金</t>
  </si>
  <si>
    <t>湘财预〔2023〕0361号</t>
  </si>
  <si>
    <t>提前下达2024年困难群众救助补助和残疾人“两补”资金</t>
  </si>
  <si>
    <t>湘财预〔2023〕0362号</t>
  </si>
  <si>
    <t>提前下达2024年部分中央财政城镇保障性安居工程补助资金</t>
  </si>
  <si>
    <t>湘财预〔2023〕0364号</t>
  </si>
  <si>
    <t>提前下达2024年残疾人事业补助（中央一般公共预算）</t>
  </si>
  <si>
    <t>湘财预〔2023〕0365号</t>
  </si>
  <si>
    <t>提前下达2024年乡村中小学教育人才津贴补助资金</t>
  </si>
  <si>
    <t>湘财预〔2023〕0369号</t>
  </si>
  <si>
    <t>提前下达2024年税收返还预算和部分一般转移性支付资金</t>
  </si>
  <si>
    <t>湘财预〔2023〕0371号</t>
  </si>
  <si>
    <t>提前下达2024年城乡义务教育保障机制综合奖补资金（原建档立卡学生资助）</t>
  </si>
  <si>
    <t>湘财预〔2023〕0372号</t>
  </si>
  <si>
    <t>提前下达2024年中央和省级就业补助资金</t>
  </si>
  <si>
    <t>湘财预〔2023〕0374号</t>
  </si>
  <si>
    <t>提前下达2024年城乡义务教育保障机制综合奖补资金（乡镇标准化寄宿制学校建设）</t>
  </si>
  <si>
    <t>湘财预〔2023〕0375号</t>
  </si>
  <si>
    <t>提前下达2024年医疗救助中央省级补助资金</t>
  </si>
  <si>
    <t>湘财预〔2023〕0378号</t>
  </si>
  <si>
    <t>提前下达2024年医疗服务与保障能力提升（提料保障服务能力提升中央财政补助资金）</t>
  </si>
  <si>
    <t>湘财预〔2023〕0377号</t>
  </si>
  <si>
    <t>提前下达2024年县级基本财力保障机制奖补资金</t>
  </si>
  <si>
    <t>湘财预〔2023〕0379号</t>
  </si>
  <si>
    <t>提前下达2024年薄弱环节改善与能力提升补助中央资金</t>
  </si>
  <si>
    <t>湘财预〔2023〕0380号</t>
  </si>
  <si>
    <t>提前下达2024年改善普通高中办学条件中央补助资金</t>
  </si>
  <si>
    <t>湘财预〔2023〕0381号</t>
  </si>
  <si>
    <t>提前下达2024年中央财政补助中医药事业传承与发展资金</t>
  </si>
  <si>
    <t>湘财预〔2023〕0382号</t>
  </si>
  <si>
    <t>提前下达2024年城乡居民基本医疗保险中央和省级财政补助资金</t>
  </si>
  <si>
    <t>湘财预〔2023〕0383号</t>
  </si>
  <si>
    <t>提前下达2024年农村危房改造补助资金</t>
  </si>
  <si>
    <t>湘财预〔2023〕0384号</t>
  </si>
  <si>
    <t>提前下达2024企业军转干部解困中央及省级补助资金</t>
  </si>
  <si>
    <t>湘财预〔2023〕0387号</t>
  </si>
  <si>
    <t>提前下达2024年第一批交通运输事业发展专项资金</t>
  </si>
  <si>
    <t>湘财预〔2023〕0390号</t>
  </si>
  <si>
    <t>提前下达2024年支持学前教育发展中央和省级补助资金</t>
  </si>
  <si>
    <t>湘财预〔2023〕0399号</t>
  </si>
  <si>
    <t>提前下达2024年中小学幼儿园教师国家级培训计划中央专项资金（市县）</t>
  </si>
  <si>
    <t>湘财预〔2023〕0397号</t>
  </si>
  <si>
    <t>提前下达2024年特殊教育中央和省级补助资金</t>
  </si>
  <si>
    <t>湘财预〔2023〕0394号</t>
  </si>
  <si>
    <t>提前下达2024年中央公共文化服务体系建设补助资金</t>
  </si>
  <si>
    <t>湘财预〔2023〕0401号</t>
  </si>
  <si>
    <t>提前下达2024年中央补助地方博物馆纪念馆免费专项资金</t>
  </si>
  <si>
    <t>湘财预〔2023〕0403号</t>
  </si>
  <si>
    <t>提前下达2024年“三区”教师专项计划选派工作（含“银龄计划”中央和省级补助资金）</t>
  </si>
  <si>
    <t>湘财预〔2023〕0405号</t>
  </si>
  <si>
    <t>提前下达2024年基本公共卫生服务中央和省级财政补助资金</t>
  </si>
  <si>
    <t>湘财预〔2023〕0406号</t>
  </si>
  <si>
    <t>提前下达2024年实施基本药物制度中央和省级省财政补助资金</t>
  </si>
  <si>
    <t>湘财预〔2023〕0407号</t>
  </si>
  <si>
    <t>提前下达2024年计划生育中央和省级财政补助</t>
  </si>
  <si>
    <t>湘财预〔2023〕0409号</t>
  </si>
  <si>
    <t>提前下达2024年中央补助医疗服务与保障能力提升（医疗卫生机构能力建设、卫生健康人才培养）资金</t>
  </si>
  <si>
    <t>湘财预〔2023〕0411号</t>
  </si>
  <si>
    <t>提前下达2024年公立医院综合改革中央和省级补助资金</t>
  </si>
  <si>
    <t>湘财预〔2023〕0413号</t>
  </si>
  <si>
    <t>提前下达2024年医疗服务能力提升（卫生健康人才培养）中央和省级补助资金</t>
  </si>
  <si>
    <t>湘财预〔2023〕0416号</t>
  </si>
  <si>
    <t>提前下达2024年中央补助地方公共图书馆 美术馆 文化馆（站）免费开放专项资金</t>
  </si>
  <si>
    <t>湘财预〔2023〕0421号</t>
  </si>
  <si>
    <t>提前下达2024年中央农业保险保费补贴资金</t>
  </si>
  <si>
    <t>湘财预〔2023〕0425号</t>
  </si>
  <si>
    <t>提前下达2024年中央农机购置与应用补贴资金</t>
  </si>
  <si>
    <t>湘财预〔2023〕0431号</t>
  </si>
  <si>
    <t>提前下达2024年政府还贷二级公路取消收费收补助资金</t>
  </si>
  <si>
    <t>湘财预〔2023〕0433号</t>
  </si>
  <si>
    <t>提前下达2024年第一批车辆购置税收入补助地方资金（”以奖代补“资金）</t>
  </si>
  <si>
    <t>政府性基金收入</t>
  </si>
  <si>
    <t>政府性基金支出</t>
  </si>
  <si>
    <t>国有土地使用权出让收入</t>
  </si>
  <si>
    <t>城乡社区事务</t>
  </si>
  <si>
    <t>城市基础设施配套费收入</t>
  </si>
  <si>
    <t xml:space="preserve"> 国有土地使用权出让收入安排的支出</t>
  </si>
  <si>
    <t>污水处理费收入</t>
  </si>
  <si>
    <t xml:space="preserve">    征地和拆迁补偿支出</t>
  </si>
  <si>
    <t xml:space="preserve">    土地开发支出</t>
  </si>
  <si>
    <t xml:space="preserve">    农村基础设施建设支出</t>
  </si>
  <si>
    <t>城市基础设施配套费安排的支出</t>
  </si>
  <si>
    <t>污水处理设施建设和营运</t>
  </si>
  <si>
    <t>地方政府专项债务付息支出</t>
  </si>
  <si>
    <t>调出资金</t>
  </si>
  <si>
    <t>收入合计</t>
  </si>
  <si>
    <t>转移性收入</t>
  </si>
  <si>
    <t xml:space="preserve">  政府性基金转移收入</t>
  </si>
  <si>
    <t xml:space="preserve">    政府性基金补助收入</t>
  </si>
  <si>
    <t xml:space="preserve">     一、农网还贷资金收入</t>
  </si>
  <si>
    <t xml:space="preserve">     二、海南省高等级公路车辆通行附加费收入</t>
  </si>
  <si>
    <t xml:space="preserve">     三、港口建设费收入</t>
  </si>
  <si>
    <t xml:space="preserve">     四、新型墙体材料专项基金收入</t>
  </si>
  <si>
    <t xml:space="preserve">     五、国家电影事业发展专项资金收入</t>
  </si>
  <si>
    <t xml:space="preserve">     六、城市公用事业附加收入</t>
  </si>
  <si>
    <t xml:space="preserve">     七、国有土地收益基金收入</t>
  </si>
  <si>
    <t xml:space="preserve">     八、农业土地开发资金收入</t>
  </si>
  <si>
    <t xml:space="preserve">     九、国有土地使用权出让收入</t>
  </si>
  <si>
    <t xml:space="preserve">     十、大中型水库库区基金收入</t>
  </si>
  <si>
    <t xml:space="preserve">     十一、彩票公益金收入</t>
  </si>
  <si>
    <t xml:space="preserve">     十二、城市基础设施配套费收入</t>
  </si>
  <si>
    <t xml:space="preserve">     十三、小型水库移民扶助基金收入</t>
  </si>
  <si>
    <t xml:space="preserve">     十四、国家重大水利工程建设基金收入</t>
  </si>
  <si>
    <t xml:space="preserve">     十五、车辆通行费</t>
  </si>
  <si>
    <t xml:space="preserve">     十六、污水处理费收入</t>
  </si>
  <si>
    <t xml:space="preserve">     十七、彩票发行机构和彩票销售机构的业务费用</t>
  </si>
  <si>
    <t xml:space="preserve">     十八、其他政府性基金收入</t>
  </si>
  <si>
    <t xml:space="preserve">     十九、彩票发行机构和彩票销售机构的业务费用</t>
  </si>
  <si>
    <t xml:space="preserve">     二十、其他政府性基金收入</t>
  </si>
  <si>
    <t>湘财社指〔2023〕0098号</t>
  </si>
  <si>
    <t>提前下达2024年中央集中彩票公益金支出社会福利事业专项资金</t>
  </si>
  <si>
    <t>湘财农指〔2023〕0084号</t>
  </si>
  <si>
    <t>提前下达2024年中央水库移民扶持资金</t>
  </si>
  <si>
    <t>湘财综指〔2023〕0022号</t>
  </si>
  <si>
    <t>提前下达2024年市县分成福彩公益金</t>
  </si>
  <si>
    <t>湘财综指〔2023〕0023号</t>
  </si>
  <si>
    <t>提前下达2024年市县分成体彩公益金</t>
  </si>
  <si>
    <t>2024年衡东县社会保险基金预算表</t>
  </si>
  <si>
    <t>项        目</t>
  </si>
  <si>
    <t>城乡居民基本养老保险基金</t>
  </si>
  <si>
    <t>机关事业单位基本养老保险基金</t>
  </si>
  <si>
    <t>一、收入</t>
  </si>
  <si>
    <t xml:space="preserve">    其中： 1、保险费收入</t>
  </si>
  <si>
    <t xml:space="preserve">           2、利息收入</t>
  </si>
  <si>
    <t xml:space="preserve">           3、财政补贴收入</t>
  </si>
  <si>
    <t xml:space="preserve">           4、委托投资收益</t>
  </si>
  <si>
    <t xml:space="preserve">           5、其他收入</t>
  </si>
  <si>
    <t xml:space="preserve">           6、转移收入</t>
  </si>
  <si>
    <t>二、支出</t>
  </si>
  <si>
    <t xml:space="preserve">    其中： 1、社会保险待遇支出</t>
  </si>
  <si>
    <t xml:space="preserve">           2、其他支出</t>
  </si>
  <si>
    <t xml:space="preserve">           3、转移支出</t>
  </si>
  <si>
    <t>三、本年收支结余</t>
  </si>
  <si>
    <t>四、历年滚存结余</t>
  </si>
  <si>
    <t>五、年末滚存结余</t>
  </si>
  <si>
    <t>2024年衡东县社会保险基金收入预算表</t>
  </si>
  <si>
    <t>2024年衡东县社会保险基金支出预算表</t>
  </si>
  <si>
    <t>单位:万元</t>
  </si>
  <si>
    <t>预算数为上年执行数的％</t>
  </si>
  <si>
    <t>一、利润收入</t>
  </si>
  <si>
    <t>二、股利、股息收入</t>
  </si>
  <si>
    <t>三、产权转让收入</t>
  </si>
  <si>
    <t>四、清算收入</t>
  </si>
  <si>
    <t>五、其他国有资本经营预算收入</t>
  </si>
  <si>
    <t>本级收入合计</t>
  </si>
  <si>
    <t xml:space="preserve">  国有资本经营预算转移支付收入</t>
  </si>
  <si>
    <t xml:space="preserve">  国有资本经营预算上解收入</t>
  </si>
  <si>
    <t xml:space="preserve">  上年结转结余收入</t>
  </si>
  <si>
    <t>收入总计</t>
  </si>
  <si>
    <t>注：未编制国有资本经营预算，仅列出空表</t>
  </si>
  <si>
    <t>项      目</t>
  </si>
  <si>
    <t>一、补充全国社会保障基金</t>
  </si>
  <si>
    <t xml:space="preserve">      国有资本经营预算补充社保基金支出</t>
  </si>
  <si>
    <t>二、解决历史遗留问题及改革成本支出</t>
  </si>
  <si>
    <t xml:space="preserve">      厂办大集体改革支出</t>
  </si>
  <si>
    <t xml:space="preserve">      “三供一业”移交补助支出</t>
  </si>
  <si>
    <t>三、国有企业资本金注入</t>
  </si>
  <si>
    <t xml:space="preserve">      国有经济结构调整支出</t>
  </si>
  <si>
    <t>四、国有企业政策性补贴</t>
  </si>
  <si>
    <t xml:space="preserve">      国有企业政策性补贴</t>
  </si>
  <si>
    <t>五、金融国有资本经营预算支出</t>
  </si>
  <si>
    <t xml:space="preserve">      资本支出</t>
  </si>
  <si>
    <t>六、其他国有资本经营预算支出</t>
  </si>
  <si>
    <t xml:space="preserve">      其他国有资本经营预算支出</t>
  </si>
  <si>
    <t>本级支出合计</t>
  </si>
  <si>
    <t>转移性支出</t>
  </si>
  <si>
    <t xml:space="preserve">  国有资本经营预算转移支付支出</t>
  </si>
  <si>
    <t xml:space="preserve">  国有资本经营预算上解支出</t>
  </si>
  <si>
    <t xml:space="preserve">  国有资本经营预算调出资金</t>
  </si>
  <si>
    <t xml:space="preserve">  年终结转结余</t>
  </si>
  <si>
    <t>支出总计</t>
  </si>
  <si>
    <t>国有资本经营预算收入</t>
  </si>
  <si>
    <t>国有资本经营预算支出</t>
  </si>
  <si>
    <t>国有资本经营预算上级补助收入</t>
  </si>
  <si>
    <t>国有资本经营预算补助下级支出</t>
  </si>
  <si>
    <t>国有资本经营预算下级上解收入</t>
  </si>
  <si>
    <t>国有资本经营预算上解上级支出</t>
  </si>
  <si>
    <t>国有资本经营预算上年结余</t>
  </si>
  <si>
    <t>国有资本经营预算调出资金</t>
  </si>
  <si>
    <t>国有资本经营预算省补助计划单列市收入</t>
  </si>
  <si>
    <t>国有资本经营预算省补助计划单列市支出</t>
  </si>
  <si>
    <t>国有资本经营预算计划单列市上解省收入</t>
  </si>
  <si>
    <t>国有资本经营预算计划单列市上解省支出</t>
  </si>
  <si>
    <t>国有资本经营预算年终结余</t>
  </si>
  <si>
    <t>收  入  总  计</t>
  </si>
  <si>
    <t>支  出  总  计</t>
  </si>
  <si>
    <t>2024年度，衡东县未对下安排国有资本经营转移性支出。</t>
  </si>
  <si>
    <t>单位：亿元</t>
  </si>
  <si>
    <t>地   区</t>
  </si>
  <si>
    <t>2023年债务限额</t>
  </si>
  <si>
    <t>2023年债务余额预计执行数</t>
  </si>
  <si>
    <t>一般债务</t>
  </si>
  <si>
    <t>专项债务</t>
  </si>
  <si>
    <t>公  式</t>
  </si>
  <si>
    <t>A=B+C</t>
  </si>
  <si>
    <t>B</t>
  </si>
  <si>
    <t>C</t>
  </si>
  <si>
    <t>D=E+F</t>
  </si>
  <si>
    <t>E</t>
  </si>
  <si>
    <t>F</t>
  </si>
  <si>
    <t xml:space="preserve">    衡东县</t>
  </si>
  <si>
    <t>注：1.本表反映上一年度本地区、本级及分地区地方政府债务限额及余额预计执行数。</t>
  </si>
  <si>
    <t>2.本表由县级以上地方各级财政部门在同级人民代表大会批准预算后二十日内公开。</t>
  </si>
  <si>
    <t>项    目</t>
  </si>
  <si>
    <t>执行数</t>
  </si>
  <si>
    <t>一、2022年末地方政府一般债务余额实际数</t>
  </si>
  <si>
    <t xml:space="preserve"> </t>
  </si>
  <si>
    <t>二、2023年末地方政府一般债务余额限额</t>
  </si>
  <si>
    <t>三、2023年地方政府一般债务发行额</t>
  </si>
  <si>
    <t xml:space="preserve">    中央转贷地方的国际金融组织和外国政府贷款</t>
  </si>
  <si>
    <t xml:space="preserve">  </t>
  </si>
  <si>
    <t xml:space="preserve">    2023年地方政府一般债券发行额</t>
  </si>
  <si>
    <t>四、2023年地方政府一般债务还本额</t>
  </si>
  <si>
    <t>五、2023年末地方政府一般债务余额预计执行数</t>
  </si>
  <si>
    <t>六、2024年地方财政赤字</t>
  </si>
  <si>
    <t>七、2024年地方政府一般债务余额限额</t>
  </si>
  <si>
    <t>一、2022年末地方政府专项债务余额实际数</t>
  </si>
  <si>
    <t>二、2023年末地方政府专项债务余额限额</t>
  </si>
  <si>
    <t>三、2023年地方政府专项债务发行额</t>
  </si>
  <si>
    <t>四、2023年地方政府专项债务还本额</t>
  </si>
  <si>
    <t>五、2023年末地方政府专项债务余额预计执行数</t>
  </si>
  <si>
    <t>六、2024年地方政府专项债务新增限额</t>
  </si>
  <si>
    <t>七、2024年末地方政府专项债务余额限额</t>
  </si>
  <si>
    <t>公式</t>
  </si>
  <si>
    <t>本地区</t>
  </si>
  <si>
    <t>本级</t>
  </si>
  <si>
    <t>VALID#</t>
  </si>
  <si>
    <t>FXYB</t>
  </si>
  <si>
    <t>一、2023年发行预计执行数</t>
  </si>
  <si>
    <t>A=B+D</t>
  </si>
  <si>
    <t>FXYB_Y1</t>
  </si>
  <si>
    <t>（一）一般债券</t>
  </si>
  <si>
    <t>FXYB _Y1_ZRZ</t>
  </si>
  <si>
    <t xml:space="preserve">   其中：再融资债券</t>
  </si>
  <si>
    <t>FXZX_Y1</t>
  </si>
  <si>
    <t>（二）专项债券</t>
  </si>
  <si>
    <t>D</t>
  </si>
  <si>
    <t>FXZX _Y1_ZRZ</t>
  </si>
  <si>
    <t>HB_Y1</t>
  </si>
  <si>
    <t>二、2023年还本预计执行数</t>
  </si>
  <si>
    <t>F=G+H</t>
  </si>
  <si>
    <t>YBHB_Y1</t>
  </si>
  <si>
    <t>G</t>
  </si>
  <si>
    <t>ZXHB_Y1</t>
  </si>
  <si>
    <t>H</t>
  </si>
  <si>
    <t>FX_Y1</t>
  </si>
  <si>
    <t>三、2023年付息预计执行数</t>
  </si>
  <si>
    <t>I=J+K</t>
  </si>
  <si>
    <t>YBFX_Y1</t>
  </si>
  <si>
    <t>J</t>
  </si>
  <si>
    <t>ZXFX_Y1</t>
  </si>
  <si>
    <t>K</t>
  </si>
  <si>
    <t>注：1.本表反映本地区和本级地方政府债券（含再融资债券）发行及还本付息预计执行数。</t>
  </si>
  <si>
    <t>2.本表由县级以上地方各级财政部门在本级人民代表大会批准预算后二十日内公开。</t>
  </si>
  <si>
    <t>3.本年度新增债券情况需待省、市下达我县当年新增债券限额后才能确定，相关债券资金使用情况在调整预算中再向县人大常委会汇报。</t>
  </si>
  <si>
    <t>项目名称</t>
  </si>
  <si>
    <t>项目编号</t>
  </si>
  <si>
    <t>项目领域</t>
  </si>
  <si>
    <t>项目主管部门</t>
  </si>
  <si>
    <t>项目实施单位</t>
  </si>
  <si>
    <t>债券性质</t>
  </si>
  <si>
    <t>债券规模</t>
  </si>
  <si>
    <t>使用额度</t>
  </si>
  <si>
    <t>发行时间（年/月）</t>
  </si>
  <si>
    <t>耕地恢复和2021年度耕地净减少整改补足施工费用</t>
  </si>
  <si>
    <t>P22430424-0037</t>
  </si>
  <si>
    <t>其他社会保障</t>
  </si>
  <si>
    <t>国土资源（海洋局）</t>
  </si>
  <si>
    <t>衡东县自然资源局</t>
  </si>
  <si>
    <t>一般债券</t>
  </si>
  <si>
    <t>2023-02</t>
  </si>
  <si>
    <t>衡东县新塘镇欧阳遇实验中学滑坡地质灾害治理应急处置工程</t>
  </si>
  <si>
    <t>P23430424-0002</t>
  </si>
  <si>
    <t>环保治理资金</t>
  </si>
  <si>
    <t>P22430424-0044</t>
  </si>
  <si>
    <t>环境保护</t>
  </si>
  <si>
    <t>衡阳市生态环境局衡东分局</t>
  </si>
  <si>
    <t>市政基础设施建设</t>
  </si>
  <si>
    <t>P22430424-0051</t>
  </si>
  <si>
    <t>建设</t>
  </si>
  <si>
    <t>衡东县住房和城乡建设局</t>
  </si>
  <si>
    <t>2020年八处滑坡地质灾害应急抢险工程</t>
  </si>
  <si>
    <t>P22430424-0036</t>
  </si>
  <si>
    <t>湘江南温泉公路</t>
  </si>
  <si>
    <t>P22430424-0059</t>
  </si>
  <si>
    <t>其他公路</t>
  </si>
  <si>
    <t>交通</t>
  </si>
  <si>
    <t>衡东县公路建设养护中心</t>
  </si>
  <si>
    <t>二中宿舍楼建设</t>
  </si>
  <si>
    <t>P23430424-0008</t>
  </si>
  <si>
    <t>义务教育</t>
  </si>
  <si>
    <t>教育</t>
  </si>
  <si>
    <t>衡东县教育局</t>
  </si>
  <si>
    <t>监测站实验室监测装备配置建设、基础保障能力</t>
  </si>
  <si>
    <t>P22430424-0043</t>
  </si>
  <si>
    <t>湘投国际天然气发电项目配套路网工程</t>
  </si>
  <si>
    <t>P22430424-0073</t>
  </si>
  <si>
    <t>其他产业园区基础设施</t>
  </si>
  <si>
    <t>人民政府</t>
  </si>
  <si>
    <t>衡东经开区</t>
  </si>
  <si>
    <t>2023-06</t>
  </si>
  <si>
    <t>污水处理厂涉重处理设施维修及增设金属铊处理设施</t>
  </si>
  <si>
    <t>P23430424-0019</t>
  </si>
  <si>
    <t>污染防治</t>
  </si>
  <si>
    <t>公路建设</t>
  </si>
  <si>
    <t>P23430424-0021</t>
  </si>
  <si>
    <t>农村公路</t>
  </si>
  <si>
    <t>化工园区封闭化管理系统建设</t>
  </si>
  <si>
    <t>P23430424-0018</t>
  </si>
  <si>
    <t>衡东县金龙矿区环境综合整治项目</t>
  </si>
  <si>
    <t>P21430424-0054</t>
  </si>
  <si>
    <t>矿山环境修复治理</t>
  </si>
  <si>
    <t>衡东县“村村响”应急广播体系建设提质改造项目</t>
  </si>
  <si>
    <t>P23430424-0023</t>
  </si>
  <si>
    <t>其他文化</t>
  </si>
  <si>
    <t>文化</t>
  </si>
  <si>
    <t>衡东县融媒体中心</t>
  </si>
  <si>
    <t>合桥垃圾场封场改造</t>
  </si>
  <si>
    <t>P22430424-0046</t>
  </si>
  <si>
    <t>其他生态建设和环境保护</t>
  </si>
  <si>
    <t>衡东县城市管理和综合执法局</t>
  </si>
  <si>
    <t>雪天绿色低碳盐碱产业园配套道路工程</t>
  </si>
  <si>
    <t>P23430424-0017</t>
  </si>
  <si>
    <t>衡东县金花港防洪排涝项目</t>
  </si>
  <si>
    <t>P20430424-1419</t>
  </si>
  <si>
    <t>其他市政建设</t>
  </si>
  <si>
    <t>小型水库除险加固</t>
  </si>
  <si>
    <t>P23430424-0020</t>
  </si>
  <si>
    <t>防汛抗旱水利提升工程</t>
  </si>
  <si>
    <t>水利</t>
  </si>
  <si>
    <t>衡东县水利水电局</t>
  </si>
  <si>
    <t>印章产业园排水系统</t>
  </si>
  <si>
    <t>P23430424-0022</t>
  </si>
  <si>
    <t>城市管理及基础设施建设</t>
  </si>
  <si>
    <t>P23430424-0024</t>
  </si>
  <si>
    <t>其他</t>
  </si>
  <si>
    <t>新塘镇排水系统提质改造建设项目</t>
  </si>
  <si>
    <t>P23430424-0015</t>
  </si>
  <si>
    <t>供排水</t>
  </si>
  <si>
    <t>其他领域专项债券</t>
  </si>
  <si>
    <t>2023-10</t>
  </si>
  <si>
    <t>衡东县现代化粮仓建设项目</t>
  </si>
  <si>
    <t>P21430424-0052</t>
  </si>
  <si>
    <t>城乡冷链等物流基础设施</t>
  </si>
  <si>
    <t>衡东县城乡建设投资开发有限公司</t>
  </si>
  <si>
    <t>衡东县印章产业园（一期）及配套基础设施建设项目</t>
  </si>
  <si>
    <t>P23430424-0012</t>
  </si>
  <si>
    <t>产业园区基础设施</t>
  </si>
  <si>
    <t>衡东经济开发区大浦工业集中区标准化厂房建设项目</t>
  </si>
  <si>
    <t>P15430424-0015</t>
  </si>
  <si>
    <t>纳入隐性债务的其他存量项目</t>
  </si>
  <si>
    <t>湖南浦园建设开发投资有限责任公司</t>
  </si>
  <si>
    <t>衡东县综合养老产业项目</t>
  </si>
  <si>
    <t>P16430424-0005</t>
  </si>
  <si>
    <t>注：本表反映上一年度新增地方政府债券资金使用情况，由县级以上地方各级财政部门在同级人民代表大会常务委员会批准决算后二十日内公开。</t>
  </si>
  <si>
    <t xml:space="preserve"> AND T.AD_CODE_GK=430424 AND T.SET_YEAR_GK=2020</t>
  </si>
  <si>
    <t>AD_CODE#430424</t>
  </si>
  <si>
    <t>SET_YEAR_GK#2020</t>
  </si>
  <si>
    <t>AD_NAME#430424 衡东县</t>
  </si>
  <si>
    <t>SET_YEAR#2019</t>
  </si>
  <si>
    <t>XM_NAME#</t>
  </si>
  <si>
    <t>AD_BDQ#</t>
  </si>
  <si>
    <t>AD_BJ#</t>
  </si>
  <si>
    <t>ROW_NUM#</t>
  </si>
  <si>
    <t>一、2024年还本预算数</t>
  </si>
  <si>
    <t>L=M+O</t>
  </si>
  <si>
    <t>M</t>
  </si>
  <si>
    <t xml:space="preserve">   其中：再融资</t>
  </si>
  <si>
    <t xml:space="preserve">      财政预算安排 </t>
  </si>
  <si>
    <t>N</t>
  </si>
  <si>
    <t>O</t>
  </si>
  <si>
    <t xml:space="preserve">      财政预算安排</t>
  </si>
  <si>
    <t>P</t>
  </si>
  <si>
    <t>二、2024年付息预算数</t>
  </si>
  <si>
    <t>Q=R+S</t>
  </si>
  <si>
    <t>R</t>
  </si>
  <si>
    <t>S</t>
  </si>
  <si>
    <t>注：1.本表反映本地区和本级2024年度地方政府债券还本付息预算数等。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</si>
</sst>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 numFmtId="177" formatCode="0_ "/>
    <numFmt numFmtId="178" formatCode="0.00_ "/>
    <numFmt numFmtId="179" formatCode="#,##0_ "/>
    <numFmt numFmtId="180" formatCode="0.0"/>
    <numFmt numFmtId="181" formatCode="0_);[Red]\(0\)"/>
    <numFmt numFmtId="182" formatCode="0.0_ "/>
  </numFmts>
  <fonts count="81">
    <font>
      <sz val="11"/>
      <color theme="1"/>
      <name val="宋体"/>
      <charset val="134"/>
      <scheme val="minor"/>
    </font>
    <font>
      <sz val="11"/>
      <color indexed="8"/>
      <name val="宋体"/>
      <charset val="134"/>
      <scheme val="minor"/>
    </font>
    <font>
      <sz val="9"/>
      <name val="SimSun"/>
      <charset val="134"/>
    </font>
    <font>
      <b/>
      <sz val="15"/>
      <name val="SimSun"/>
      <charset val="134"/>
    </font>
    <font>
      <b/>
      <sz val="11"/>
      <name val="SimSun"/>
      <charset val="134"/>
    </font>
    <font>
      <sz val="11"/>
      <name val="SimSun"/>
      <charset val="134"/>
    </font>
    <font>
      <sz val="12"/>
      <name val="宋体"/>
      <charset val="134"/>
    </font>
    <font>
      <sz val="16"/>
      <name val="方正小标宋_GBK"/>
      <charset val="134"/>
    </font>
    <font>
      <sz val="11"/>
      <name val="宋体"/>
      <charset val="134"/>
    </font>
    <font>
      <b/>
      <sz val="11"/>
      <name val="宋体"/>
      <charset val="134"/>
    </font>
    <font>
      <sz val="9"/>
      <name val="宋体"/>
      <charset val="134"/>
    </font>
    <font>
      <sz val="11"/>
      <name val="黑体"/>
      <charset val="134"/>
    </font>
    <font>
      <b/>
      <sz val="11"/>
      <name val="黑体"/>
      <charset val="134"/>
    </font>
    <font>
      <sz val="12"/>
      <color indexed="62"/>
      <name val="宋体"/>
      <charset val="134"/>
    </font>
    <font>
      <b/>
      <sz val="11"/>
      <color theme="1"/>
      <name val="宋体"/>
      <charset val="134"/>
      <scheme val="minor"/>
    </font>
    <font>
      <b/>
      <sz val="18"/>
      <color indexed="8"/>
      <name val="宋体"/>
      <charset val="134"/>
    </font>
    <font>
      <b/>
      <sz val="18"/>
      <name val="宋体"/>
      <charset val="134"/>
    </font>
    <font>
      <b/>
      <sz val="11"/>
      <color indexed="8"/>
      <name val="Arial Narrow"/>
      <charset val="0"/>
    </font>
    <font>
      <b/>
      <sz val="12"/>
      <name val="宋体"/>
      <charset val="134"/>
    </font>
    <font>
      <b/>
      <sz val="24"/>
      <name val="宋体"/>
      <charset val="134"/>
    </font>
    <font>
      <sz val="10"/>
      <name val="微软雅黑"/>
      <charset val="134"/>
    </font>
    <font>
      <sz val="10"/>
      <name val="宋体"/>
      <charset val="134"/>
    </font>
    <font>
      <sz val="12"/>
      <name val="微软雅黑"/>
      <charset val="134"/>
    </font>
    <font>
      <sz val="20"/>
      <name val="方正小标宋简体"/>
      <charset val="134"/>
    </font>
    <font>
      <sz val="12"/>
      <name val="黑体"/>
      <charset val="134"/>
    </font>
    <font>
      <b/>
      <sz val="10"/>
      <name val="宋体"/>
      <charset val="134"/>
    </font>
    <font>
      <sz val="11"/>
      <color indexed="8"/>
      <name val="宋体"/>
      <charset val="134"/>
    </font>
    <font>
      <b/>
      <sz val="18"/>
      <color theme="1" tint="0.0499893185216834"/>
      <name val="楷体"/>
      <charset val="134"/>
    </font>
    <font>
      <sz val="18"/>
      <color theme="1" tint="0.0499893185216834"/>
      <name val="楷体"/>
      <charset val="134"/>
    </font>
    <font>
      <b/>
      <sz val="22"/>
      <name val="宋体"/>
      <charset val="134"/>
    </font>
    <font>
      <b/>
      <sz val="16"/>
      <name val="方正小标宋_GBK"/>
      <charset val="134"/>
    </font>
    <font>
      <sz val="12"/>
      <name val="楷体"/>
      <charset val="134"/>
    </font>
    <font>
      <sz val="16"/>
      <name val="黑体"/>
      <charset val="134"/>
    </font>
    <font>
      <sz val="11"/>
      <name val="宋体"/>
      <charset val="134"/>
      <scheme val="minor"/>
    </font>
    <font>
      <b/>
      <sz val="11"/>
      <name val="宋体"/>
      <charset val="134"/>
      <scheme val="minor"/>
    </font>
    <font>
      <b/>
      <sz val="12"/>
      <name val="楷体"/>
      <charset val="134"/>
    </font>
    <font>
      <sz val="12"/>
      <name val="Times New Roman"/>
      <charset val="0"/>
    </font>
    <font>
      <sz val="12"/>
      <color theme="1"/>
      <name val="Times New Roman"/>
      <charset val="0"/>
    </font>
    <font>
      <b/>
      <sz val="16"/>
      <name val="宋体"/>
      <charset val="134"/>
    </font>
    <font>
      <b/>
      <sz val="12"/>
      <name val="Times New Roman"/>
      <charset val="0"/>
    </font>
    <font>
      <sz val="11"/>
      <name val="Times New Roman"/>
      <charset val="0"/>
    </font>
    <font>
      <b/>
      <sz val="9"/>
      <name val="SimSun"/>
      <charset val="134"/>
    </font>
    <font>
      <b/>
      <sz val="16"/>
      <name val="黑体"/>
      <charset val="134"/>
    </font>
    <font>
      <sz val="10"/>
      <name val="宋体"/>
      <charset val="134"/>
      <scheme val="minor"/>
    </font>
    <font>
      <sz val="11"/>
      <name val="宋体"/>
      <charset val="134"/>
      <scheme val="major"/>
    </font>
    <font>
      <b/>
      <sz val="11"/>
      <name val="宋体"/>
      <charset val="134"/>
      <scheme val="major"/>
    </font>
    <font>
      <sz val="11"/>
      <color rgb="FFFF0000"/>
      <name val="宋体"/>
      <charset val="134"/>
      <scheme val="minor"/>
    </font>
    <font>
      <sz val="11"/>
      <color rgb="FFFF0000"/>
      <name val="宋体"/>
      <charset val="134"/>
      <scheme val="major"/>
    </font>
    <font>
      <sz val="11"/>
      <color theme="1"/>
      <name val="宋体"/>
      <charset val="134"/>
      <scheme val="major"/>
    </font>
    <font>
      <b/>
      <sz val="19"/>
      <name val="SimSun"/>
      <charset val="134"/>
    </font>
    <font>
      <b/>
      <sz val="11"/>
      <color rgb="FFFF0000"/>
      <name val="宋体"/>
      <charset val="134"/>
      <scheme val="minor"/>
    </font>
    <font>
      <sz val="11"/>
      <color theme="1"/>
      <name val="仿宋"/>
      <charset val="134"/>
    </font>
    <font>
      <sz val="11"/>
      <name val="仿宋"/>
      <charset val="134"/>
    </font>
    <font>
      <b/>
      <sz val="18"/>
      <name val="楷体"/>
      <charset val="134"/>
    </font>
    <font>
      <sz val="18"/>
      <name val="楷体"/>
      <charset val="134"/>
    </font>
    <font>
      <b/>
      <sz val="11"/>
      <name val="仿宋"/>
      <charset val="134"/>
    </font>
    <font>
      <b/>
      <sz val="12"/>
      <name val="宋体"/>
      <charset val="134"/>
      <scheme val="minor"/>
    </font>
    <font>
      <sz val="12"/>
      <name val="仿宋"/>
      <charset val="134"/>
    </font>
    <font>
      <sz val="12"/>
      <name val="宋体"/>
      <charset val="134"/>
      <scheme val="minor"/>
    </font>
    <font>
      <sz val="12"/>
      <color theme="1"/>
      <name val="宋体"/>
      <charset val="134"/>
      <scheme val="minor"/>
    </font>
    <font>
      <sz val="28"/>
      <name val="宋体"/>
      <charset val="134"/>
      <scheme val="major"/>
    </font>
    <font>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0">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right/>
      <top style="medium">
        <color rgb="FF000000"/>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thin">
        <color rgb="FF000000"/>
      </right>
      <top style="medium">
        <color auto="1"/>
      </top>
      <bottom style="thin">
        <color rgb="FF000000"/>
      </bottom>
      <diagonal/>
    </border>
    <border>
      <left/>
      <right/>
      <top style="medium">
        <color auto="1"/>
      </top>
      <bottom style="thin">
        <color rgb="FF000000"/>
      </bottom>
      <diagonal/>
    </border>
    <border>
      <left style="medium">
        <color auto="1"/>
      </left>
      <right style="medium">
        <color auto="1"/>
      </right>
      <top style="medium">
        <color auto="1"/>
      </top>
      <bottom style="thin">
        <color rgb="FF000000"/>
      </bottom>
      <diagonal/>
    </border>
    <border>
      <left style="medium">
        <color auto="1"/>
      </left>
      <right style="thin">
        <color rgb="FF000000"/>
      </right>
      <top/>
      <bottom/>
      <diagonal/>
    </border>
    <border>
      <left style="medium">
        <color auto="1"/>
      </left>
      <right style="medium">
        <color auto="1"/>
      </right>
      <top/>
      <bottom/>
      <diagonal/>
    </border>
    <border>
      <left style="medium">
        <color auto="1"/>
      </left>
      <right style="thin">
        <color rgb="FF000000"/>
      </right>
      <top/>
      <bottom style="medium">
        <color auto="1"/>
      </bottom>
      <diagonal/>
    </border>
    <border>
      <left style="medium">
        <color auto="1"/>
      </left>
      <right style="medium">
        <color auto="1"/>
      </right>
      <top/>
      <bottom style="medium">
        <color auto="1"/>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auto="1"/>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auto="1"/>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top/>
      <bottom/>
      <diagonal/>
    </border>
    <border>
      <left/>
      <right style="thin">
        <color rgb="FF000000"/>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5" borderId="52" applyNumberFormat="0" applyFont="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53" applyNumberFormat="0" applyFill="0" applyAlignment="0" applyProtection="0">
      <alignment vertical="center"/>
    </xf>
    <xf numFmtId="0" fontId="68" fillId="0" borderId="53" applyNumberFormat="0" applyFill="0" applyAlignment="0" applyProtection="0">
      <alignment vertical="center"/>
    </xf>
    <xf numFmtId="0" fontId="69" fillId="0" borderId="54" applyNumberFormat="0" applyFill="0" applyAlignment="0" applyProtection="0">
      <alignment vertical="center"/>
    </xf>
    <xf numFmtId="0" fontId="69" fillId="0" borderId="0" applyNumberFormat="0" applyFill="0" applyBorder="0" applyAlignment="0" applyProtection="0">
      <alignment vertical="center"/>
    </xf>
    <xf numFmtId="0" fontId="70" fillId="6" borderId="55" applyNumberFormat="0" applyAlignment="0" applyProtection="0">
      <alignment vertical="center"/>
    </xf>
    <xf numFmtId="0" fontId="71" fillId="7" borderId="56" applyNumberFormat="0" applyAlignment="0" applyProtection="0">
      <alignment vertical="center"/>
    </xf>
    <xf numFmtId="0" fontId="72" fillId="7" borderId="55" applyNumberFormat="0" applyAlignment="0" applyProtection="0">
      <alignment vertical="center"/>
    </xf>
    <xf numFmtId="0" fontId="73" fillId="8" borderId="57" applyNumberFormat="0" applyAlignment="0" applyProtection="0">
      <alignment vertical="center"/>
    </xf>
    <xf numFmtId="0" fontId="74" fillId="0" borderId="58" applyNumberFormat="0" applyFill="0" applyAlignment="0" applyProtection="0">
      <alignment vertical="center"/>
    </xf>
    <xf numFmtId="0" fontId="75" fillId="0" borderId="59" applyNumberFormat="0" applyFill="0" applyAlignment="0" applyProtection="0">
      <alignment vertical="center"/>
    </xf>
    <xf numFmtId="0" fontId="76" fillId="9" borderId="0" applyNumberFormat="0" applyBorder="0" applyAlignment="0" applyProtection="0">
      <alignment vertical="center"/>
    </xf>
    <xf numFmtId="0" fontId="77" fillId="10" borderId="0" applyNumberFormat="0" applyBorder="0" applyAlignment="0" applyProtection="0">
      <alignment vertical="center"/>
    </xf>
    <xf numFmtId="0" fontId="78" fillId="11" borderId="0" applyNumberFormat="0" applyBorder="0" applyAlignment="0" applyProtection="0">
      <alignment vertical="center"/>
    </xf>
    <xf numFmtId="0" fontId="79" fillId="12" borderId="0" applyNumberFormat="0" applyBorder="0" applyAlignment="0" applyProtection="0">
      <alignment vertical="center"/>
    </xf>
    <xf numFmtId="0" fontId="80" fillId="13" borderId="0" applyNumberFormat="0" applyBorder="0" applyAlignment="0" applyProtection="0">
      <alignment vertical="center"/>
    </xf>
    <xf numFmtId="0" fontId="80" fillId="14" borderId="0" applyNumberFormat="0" applyBorder="0" applyAlignment="0" applyProtection="0">
      <alignment vertical="center"/>
    </xf>
    <xf numFmtId="0" fontId="79" fillId="15" borderId="0" applyNumberFormat="0" applyBorder="0" applyAlignment="0" applyProtection="0">
      <alignment vertical="center"/>
    </xf>
    <xf numFmtId="0" fontId="79" fillId="16" borderId="0" applyNumberFormat="0" applyBorder="0" applyAlignment="0" applyProtection="0">
      <alignment vertical="center"/>
    </xf>
    <xf numFmtId="0" fontId="80" fillId="17" borderId="0" applyNumberFormat="0" applyBorder="0" applyAlignment="0" applyProtection="0">
      <alignment vertical="center"/>
    </xf>
    <xf numFmtId="0" fontId="80" fillId="18" borderId="0" applyNumberFormat="0" applyBorder="0" applyAlignment="0" applyProtection="0">
      <alignment vertical="center"/>
    </xf>
    <xf numFmtId="0" fontId="79" fillId="19" borderId="0" applyNumberFormat="0" applyBorder="0" applyAlignment="0" applyProtection="0">
      <alignment vertical="center"/>
    </xf>
    <xf numFmtId="0" fontId="79" fillId="20" borderId="0" applyNumberFormat="0" applyBorder="0" applyAlignment="0" applyProtection="0">
      <alignment vertical="center"/>
    </xf>
    <xf numFmtId="0" fontId="80" fillId="21" borderId="0" applyNumberFormat="0" applyBorder="0" applyAlignment="0" applyProtection="0">
      <alignment vertical="center"/>
    </xf>
    <xf numFmtId="0" fontId="80" fillId="22" borderId="0" applyNumberFormat="0" applyBorder="0" applyAlignment="0" applyProtection="0">
      <alignment vertical="center"/>
    </xf>
    <xf numFmtId="0" fontId="79" fillId="23" borderId="0" applyNumberFormat="0" applyBorder="0" applyAlignment="0" applyProtection="0">
      <alignment vertical="center"/>
    </xf>
    <xf numFmtId="0" fontId="79" fillId="24" borderId="0" applyNumberFormat="0" applyBorder="0" applyAlignment="0" applyProtection="0">
      <alignment vertical="center"/>
    </xf>
    <xf numFmtId="0" fontId="80" fillId="25" borderId="0" applyNumberFormat="0" applyBorder="0" applyAlignment="0" applyProtection="0">
      <alignment vertical="center"/>
    </xf>
    <xf numFmtId="0" fontId="80" fillId="26" borderId="0" applyNumberFormat="0" applyBorder="0" applyAlignment="0" applyProtection="0">
      <alignment vertical="center"/>
    </xf>
    <xf numFmtId="0" fontId="79" fillId="27" borderId="0" applyNumberFormat="0" applyBorder="0" applyAlignment="0" applyProtection="0">
      <alignment vertical="center"/>
    </xf>
    <xf numFmtId="0" fontId="79" fillId="28" borderId="0" applyNumberFormat="0" applyBorder="0" applyAlignment="0" applyProtection="0">
      <alignment vertical="center"/>
    </xf>
    <xf numFmtId="0" fontId="80" fillId="29" borderId="0" applyNumberFormat="0" applyBorder="0" applyAlignment="0" applyProtection="0">
      <alignment vertical="center"/>
    </xf>
    <xf numFmtId="0" fontId="80" fillId="30" borderId="0" applyNumberFormat="0" applyBorder="0" applyAlignment="0" applyProtection="0">
      <alignment vertical="center"/>
    </xf>
    <xf numFmtId="0" fontId="79" fillId="31" borderId="0" applyNumberFormat="0" applyBorder="0" applyAlignment="0" applyProtection="0">
      <alignment vertical="center"/>
    </xf>
    <xf numFmtId="0" fontId="79" fillId="32" borderId="0" applyNumberFormat="0" applyBorder="0" applyAlignment="0" applyProtection="0">
      <alignment vertical="center"/>
    </xf>
    <xf numFmtId="0" fontId="80" fillId="33" borderId="0" applyNumberFormat="0" applyBorder="0" applyAlignment="0" applyProtection="0">
      <alignment vertical="center"/>
    </xf>
    <xf numFmtId="0" fontId="80" fillId="34" borderId="0" applyNumberFormat="0" applyBorder="0" applyAlignment="0" applyProtection="0">
      <alignment vertical="center"/>
    </xf>
    <xf numFmtId="0" fontId="79" fillId="35"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xf numFmtId="0" fontId="6" fillId="0" borderId="0"/>
    <xf numFmtId="0" fontId="13" fillId="0" borderId="0"/>
    <xf numFmtId="0" fontId="6" fillId="0" borderId="0" applyBorder="0">
      <alignment vertical="center"/>
    </xf>
    <xf numFmtId="0" fontId="6" fillId="0" borderId="0">
      <alignment vertical="center"/>
    </xf>
  </cellStyleXfs>
  <cellXfs count="320">
    <xf numFmtId="0" fontId="0" fillId="0" borderId="0" xfId="0">
      <alignment vertical="center"/>
    </xf>
    <xf numFmtId="0" fontId="1" fillId="0" borderId="0" xfId="0" applyFont="1" applyFill="1" applyBorder="1" applyAlignment="1">
      <alignment vertical="center"/>
    </xf>
    <xf numFmtId="0" fontId="1" fillId="0" borderId="0" xfId="0" applyNumberFormat="1" applyFont="1" applyFill="1" applyBorder="1" applyAlignment="1">
      <alignment vertical="center"/>
    </xf>
    <xf numFmtId="0" fontId="2" fillId="0" borderId="0" xfId="0" applyNumberFormat="1" applyFont="1" applyFill="1" applyBorder="1" applyAlignment="1">
      <alignment vertical="center" wrapText="1"/>
    </xf>
    <xf numFmtId="0" fontId="2"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5" fillId="0" borderId="5" xfId="0" applyNumberFormat="1" applyFont="1" applyFill="1" applyBorder="1" applyAlignment="1">
      <alignment horizontal="center" vertical="center" wrapText="1"/>
    </xf>
    <xf numFmtId="4" fontId="5" fillId="0" borderId="5" xfId="0" applyNumberFormat="1" applyFont="1" applyFill="1" applyBorder="1" applyAlignment="1">
      <alignment horizontal="right" vertical="center" wrapText="1"/>
    </xf>
    <xf numFmtId="0" fontId="5" fillId="0" borderId="6" xfId="0" applyNumberFormat="1" applyFont="1" applyFill="1" applyBorder="1" applyAlignment="1">
      <alignment horizontal="left" vertical="center" wrapText="1"/>
    </xf>
    <xf numFmtId="0" fontId="5" fillId="0" borderId="7" xfId="0" applyNumberFormat="1" applyFont="1" applyFill="1" applyBorder="1" applyAlignment="1">
      <alignment horizontal="center" vertical="center" wrapText="1"/>
    </xf>
    <xf numFmtId="4" fontId="5" fillId="0" borderId="7" xfId="0" applyNumberFormat="1" applyFont="1" applyFill="1" applyBorder="1" applyAlignment="1">
      <alignment horizontal="right" vertical="center" wrapText="1"/>
    </xf>
    <xf numFmtId="0" fontId="0" fillId="0" borderId="0" xfId="0" applyFont="1" applyFill="1" applyBorder="1" applyAlignment="1">
      <alignment vertical="center"/>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5" fillId="0" borderId="11" xfId="0" applyFont="1" applyFill="1" applyBorder="1" applyAlignment="1">
      <alignment vertical="center" wrapText="1"/>
    </xf>
    <xf numFmtId="176" fontId="5" fillId="0" borderId="11" xfId="0" applyNumberFormat="1" applyFont="1" applyFill="1" applyBorder="1" applyAlignment="1">
      <alignment vertical="center" wrapText="1"/>
    </xf>
    <xf numFmtId="4" fontId="5" fillId="0" borderId="11" xfId="0" applyNumberFormat="1" applyFont="1" applyFill="1" applyBorder="1" applyAlignment="1">
      <alignment vertical="center" wrapText="1"/>
    </xf>
    <xf numFmtId="0" fontId="2" fillId="0" borderId="0" xfId="0" applyFont="1" applyFill="1" applyBorder="1" applyAlignment="1">
      <alignment vertical="center" wrapText="1"/>
    </xf>
    <xf numFmtId="0" fontId="4" fillId="0" borderId="12" xfId="0" applyFont="1" applyFill="1" applyBorder="1" applyAlignment="1">
      <alignment horizontal="center" vertical="center" wrapText="1"/>
    </xf>
    <xf numFmtId="49" fontId="5" fillId="0" borderId="11" xfId="0" applyNumberFormat="1" applyFont="1" applyFill="1" applyBorder="1" applyAlignment="1">
      <alignment horizontal="left"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5" fillId="0" borderId="16" xfId="0" applyFont="1" applyFill="1" applyBorder="1" applyAlignment="1">
      <alignment vertical="center" wrapText="1"/>
    </xf>
    <xf numFmtId="4" fontId="5" fillId="0" borderId="0" xfId="0" applyNumberFormat="1" applyFont="1" applyFill="1" applyBorder="1" applyAlignment="1">
      <alignment vertical="center" wrapText="1"/>
    </xf>
    <xf numFmtId="4" fontId="5" fillId="0" borderId="17" xfId="0" applyNumberFormat="1" applyFont="1" applyFill="1" applyBorder="1" applyAlignment="1">
      <alignment vertical="center" wrapText="1"/>
    </xf>
    <xf numFmtId="0" fontId="5" fillId="0" borderId="18" xfId="0" applyFont="1" applyFill="1" applyBorder="1" applyAlignment="1">
      <alignment vertical="center" wrapText="1"/>
    </xf>
    <xf numFmtId="4" fontId="5" fillId="0" borderId="6" xfId="0" applyNumberFormat="1" applyFont="1" applyFill="1" applyBorder="1" applyAlignment="1">
      <alignment vertical="center" wrapText="1"/>
    </xf>
    <xf numFmtId="4" fontId="5" fillId="0" borderId="19" xfId="0" applyNumberFormat="1" applyFont="1" applyFill="1" applyBorder="1" applyAlignment="1">
      <alignment vertical="center" wrapText="1"/>
    </xf>
    <xf numFmtId="0" fontId="1" fillId="0" borderId="4" xfId="0" applyNumberFormat="1" applyFont="1" applyFill="1" applyBorder="1" applyAlignment="1">
      <alignment vertical="center"/>
    </xf>
    <xf numFmtId="0" fontId="4" fillId="0" borderId="20" xfId="0" applyNumberFormat="1" applyFont="1" applyFill="1" applyBorder="1" applyAlignment="1">
      <alignment horizontal="center" vertical="center" wrapText="1"/>
    </xf>
    <xf numFmtId="0" fontId="4" fillId="0" borderId="21"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22" xfId="0" applyNumberFormat="1" applyFont="1" applyFill="1" applyBorder="1" applyAlignment="1">
      <alignment horizontal="center" vertical="center" wrapText="1"/>
    </xf>
    <xf numFmtId="0" fontId="4" fillId="0" borderId="23" xfId="0" applyNumberFormat="1" applyFont="1" applyFill="1" applyBorder="1" applyAlignment="1">
      <alignment horizontal="center" vertical="center" wrapText="1"/>
    </xf>
    <xf numFmtId="0" fontId="4" fillId="0" borderId="24" xfId="0" applyNumberFormat="1" applyFont="1" applyFill="1" applyBorder="1" applyAlignment="1">
      <alignment horizontal="center" vertical="center" wrapText="1"/>
    </xf>
    <xf numFmtId="0" fontId="4" fillId="0" borderId="25" xfId="0" applyNumberFormat="1" applyFont="1" applyFill="1" applyBorder="1" applyAlignment="1">
      <alignment horizontal="center" vertical="center" wrapText="1"/>
    </xf>
    <xf numFmtId="0" fontId="4" fillId="0" borderId="26" xfId="0" applyNumberFormat="1" applyFont="1" applyFill="1" applyBorder="1" applyAlignment="1">
      <alignment horizontal="center" vertical="center" wrapText="1"/>
    </xf>
    <xf numFmtId="0" fontId="4" fillId="0" borderId="27" xfId="0" applyNumberFormat="1" applyFont="1" applyFill="1" applyBorder="1" applyAlignment="1">
      <alignment horizontal="center" vertical="center" wrapText="1"/>
    </xf>
    <xf numFmtId="0" fontId="4" fillId="0" borderId="28" xfId="0" applyNumberFormat="1" applyFont="1" applyFill="1" applyBorder="1" applyAlignment="1">
      <alignment horizontal="center" vertical="center" wrapText="1"/>
    </xf>
    <xf numFmtId="0" fontId="4" fillId="0" borderId="29" xfId="0" applyNumberFormat="1" applyFont="1" applyFill="1" applyBorder="1" applyAlignment="1">
      <alignment horizontal="center" vertical="center" wrapText="1"/>
    </xf>
    <xf numFmtId="0" fontId="4" fillId="0" borderId="30" xfId="0" applyNumberFormat="1" applyFont="1" applyFill="1" applyBorder="1" applyAlignment="1">
      <alignment horizontal="center" vertical="center" wrapText="1"/>
    </xf>
    <xf numFmtId="0" fontId="4" fillId="0" borderId="31" xfId="0" applyNumberFormat="1" applyFont="1" applyFill="1" applyBorder="1" applyAlignment="1">
      <alignment horizontal="center" vertical="center" wrapText="1"/>
    </xf>
    <xf numFmtId="0" fontId="4" fillId="0" borderId="32" xfId="0" applyNumberFormat="1" applyFont="1" applyFill="1" applyBorder="1" applyAlignment="1">
      <alignment horizontal="center" vertical="center" wrapText="1"/>
    </xf>
    <xf numFmtId="0" fontId="4" fillId="0" borderId="33" xfId="0" applyNumberFormat="1" applyFont="1" applyFill="1" applyBorder="1" applyAlignment="1">
      <alignment horizontal="center" vertical="center" wrapText="1"/>
    </xf>
    <xf numFmtId="0" fontId="5" fillId="0" borderId="34" xfId="0" applyNumberFormat="1" applyFont="1" applyFill="1" applyBorder="1" applyAlignment="1">
      <alignment vertical="center" wrapText="1"/>
    </xf>
    <xf numFmtId="4" fontId="5" fillId="0" borderId="35" xfId="0" applyNumberFormat="1" applyFont="1" applyFill="1" applyBorder="1" applyAlignment="1">
      <alignment vertical="center" wrapText="1"/>
    </xf>
    <xf numFmtId="4" fontId="5" fillId="0" borderId="36" xfId="0" applyNumberFormat="1" applyFont="1" applyFill="1" applyBorder="1" applyAlignment="1">
      <alignment vertical="center" wrapText="1"/>
    </xf>
    <xf numFmtId="4" fontId="5" fillId="0" borderId="18" xfId="0" applyNumberFormat="1" applyFont="1" applyFill="1" applyBorder="1" applyAlignment="1">
      <alignment vertical="center" wrapText="1"/>
    </xf>
    <xf numFmtId="4" fontId="5" fillId="0" borderId="37" xfId="0" applyNumberFormat="1" applyFont="1" applyFill="1" applyBorder="1" applyAlignment="1">
      <alignment vertical="center" wrapText="1"/>
    </xf>
    <xf numFmtId="4" fontId="5" fillId="0" borderId="38" xfId="0" applyNumberFormat="1" applyFont="1" applyFill="1" applyBorder="1" applyAlignment="1">
      <alignment vertical="center" wrapText="1"/>
    </xf>
    <xf numFmtId="0" fontId="2" fillId="0" borderId="10" xfId="0" applyNumberFormat="1" applyFont="1" applyFill="1" applyBorder="1" applyAlignment="1">
      <alignment vertical="center" wrapText="1"/>
    </xf>
    <xf numFmtId="0" fontId="6" fillId="0" borderId="0" xfId="0" applyFont="1" applyFill="1" applyBorder="1" applyAlignment="1"/>
    <xf numFmtId="0" fontId="7" fillId="0" borderId="0" xfId="0" applyFont="1" applyFill="1" applyBorder="1" applyAlignment="1">
      <alignment horizontal="center" vertical="center"/>
    </xf>
    <xf numFmtId="0" fontId="8" fillId="0" borderId="0" xfId="0" applyFont="1" applyFill="1" applyBorder="1" applyAlignment="1">
      <alignment horizontal="left" vertical="center" wrapText="1"/>
    </xf>
    <xf numFmtId="0" fontId="9" fillId="0" borderId="11" xfId="0" applyFont="1" applyFill="1" applyBorder="1" applyAlignment="1">
      <alignment horizontal="center" vertical="center" wrapText="1"/>
    </xf>
    <xf numFmtId="0" fontId="8" fillId="0" borderId="11" xfId="0" applyFont="1" applyFill="1" applyBorder="1" applyAlignment="1">
      <alignment horizontal="left" vertical="center" wrapText="1"/>
    </xf>
    <xf numFmtId="0" fontId="6" fillId="0" borderId="11" xfId="0" applyFont="1" applyFill="1" applyBorder="1" applyAlignment="1"/>
    <xf numFmtId="0" fontId="10" fillId="0" borderId="0" xfId="0" applyFont="1" applyFill="1" applyBorder="1" applyAlignment="1"/>
    <xf numFmtId="0" fontId="11" fillId="0" borderId="0" xfId="0" applyFont="1" applyFill="1" applyBorder="1" applyAlignment="1"/>
    <xf numFmtId="0" fontId="8" fillId="0" borderId="0" xfId="0" applyFont="1" applyFill="1" applyBorder="1" applyAlignment="1">
      <alignment horizontal="center"/>
    </xf>
    <xf numFmtId="2" fontId="9" fillId="0" borderId="11" xfId="0" applyNumberFormat="1" applyFont="1" applyFill="1" applyBorder="1" applyAlignment="1" applyProtection="1">
      <alignment horizontal="center" vertical="center" wrapText="1"/>
    </xf>
    <xf numFmtId="0" fontId="8" fillId="0" borderId="11" xfId="0" applyFont="1" applyFill="1" applyBorder="1" applyAlignment="1">
      <alignment vertical="center" wrapText="1"/>
    </xf>
    <xf numFmtId="177" fontId="8" fillId="0" borderId="11" xfId="0" applyNumberFormat="1" applyFont="1" applyFill="1" applyBorder="1" applyAlignment="1">
      <alignment horizontal="right" vertical="center"/>
    </xf>
    <xf numFmtId="178" fontId="8" fillId="0" borderId="11" xfId="0" applyNumberFormat="1" applyFont="1" applyFill="1" applyBorder="1" applyAlignment="1">
      <alignment vertical="center" wrapText="1"/>
    </xf>
    <xf numFmtId="0" fontId="8" fillId="0" borderId="11" xfId="0" applyFont="1" applyFill="1" applyBorder="1" applyAlignment="1">
      <alignment vertical="center"/>
    </xf>
    <xf numFmtId="0" fontId="12" fillId="0" borderId="11" xfId="0" applyFont="1" applyFill="1" applyBorder="1" applyAlignment="1">
      <alignment horizontal="center" vertical="center" wrapText="1"/>
    </xf>
    <xf numFmtId="177" fontId="9" fillId="0" borderId="11" xfId="0" applyNumberFormat="1" applyFont="1" applyFill="1" applyBorder="1" applyAlignment="1">
      <alignment horizontal="right" vertical="center"/>
    </xf>
    <xf numFmtId="0" fontId="12" fillId="0" borderId="11" xfId="0" applyFont="1" applyFill="1" applyBorder="1" applyAlignment="1">
      <alignment horizontal="left" vertical="center" wrapText="1"/>
    </xf>
    <xf numFmtId="0" fontId="6" fillId="0" borderId="11" xfId="57" applyFill="1" applyBorder="1" applyAlignment="1">
      <alignment vertical="center"/>
    </xf>
    <xf numFmtId="0" fontId="8" fillId="0" borderId="11" xfId="57" applyFont="1" applyFill="1" applyBorder="1" applyAlignment="1">
      <alignment vertical="center"/>
    </xf>
    <xf numFmtId="177" fontId="8" fillId="0" borderId="11" xfId="56" applyNumberFormat="1" applyFont="1" applyFill="1" applyBorder="1" applyAlignment="1">
      <alignment horizontal="right" vertical="center"/>
    </xf>
    <xf numFmtId="178" fontId="8" fillId="0" borderId="11" xfId="0" applyNumberFormat="1" applyFont="1" applyFill="1" applyBorder="1" applyAlignment="1">
      <alignment horizontal="right" vertical="center" wrapText="1"/>
    </xf>
    <xf numFmtId="177" fontId="9" fillId="0" borderId="11" xfId="56" applyNumberFormat="1" applyFont="1" applyFill="1" applyBorder="1" applyAlignment="1">
      <alignment horizontal="right" vertical="center"/>
    </xf>
    <xf numFmtId="0" fontId="9" fillId="0" borderId="11" xfId="0" applyFont="1" applyFill="1" applyBorder="1" applyAlignment="1">
      <alignment horizontal="left" vertical="center" wrapText="1"/>
    </xf>
    <xf numFmtId="1" fontId="8" fillId="0" borderId="11" xfId="57" applyNumberFormat="1" applyFont="1" applyFill="1" applyBorder="1" applyAlignment="1" applyProtection="1">
      <alignment horizontal="left" vertical="center"/>
      <protection locked="0"/>
    </xf>
    <xf numFmtId="0" fontId="13" fillId="0" borderId="0" xfId="0" applyFont="1" applyFill="1" applyBorder="1" applyAlignment="1">
      <alignment vertical="center"/>
    </xf>
    <xf numFmtId="0" fontId="14" fillId="0" borderId="0" xfId="0" applyFont="1" applyFill="1" applyBorder="1" applyAlignment="1">
      <alignment vertical="center"/>
    </xf>
    <xf numFmtId="0" fontId="15" fillId="2" borderId="0" xfId="55" applyNumberFormat="1" applyFont="1" applyFill="1" applyBorder="1" applyAlignment="1" applyProtection="1">
      <alignment horizontal="center" vertical="center"/>
    </xf>
    <xf numFmtId="0" fontId="16" fillId="2" borderId="0" xfId="55" applyNumberFormat="1" applyFont="1" applyFill="1" applyBorder="1" applyAlignment="1" applyProtection="1"/>
    <xf numFmtId="0" fontId="9" fillId="0" borderId="0" xfId="52" applyFont="1" applyFill="1" applyBorder="1" applyAlignment="1">
      <alignment vertical="center"/>
    </xf>
    <xf numFmtId="0" fontId="17" fillId="2" borderId="0" xfId="55" applyNumberFormat="1" applyFont="1" applyFill="1" applyBorder="1" applyAlignment="1" applyProtection="1">
      <alignment vertical="center"/>
    </xf>
    <xf numFmtId="0" fontId="9" fillId="2" borderId="0" xfId="55" applyNumberFormat="1" applyFont="1" applyFill="1" applyBorder="1" applyAlignment="1" applyProtection="1"/>
    <xf numFmtId="0" fontId="9" fillId="0" borderId="0" xfId="52" applyFont="1" applyFill="1" applyBorder="1" applyAlignment="1">
      <alignment horizontal="right" vertical="center"/>
    </xf>
    <xf numFmtId="0" fontId="18" fillId="0" borderId="39" xfId="52" applyFont="1" applyFill="1" applyBorder="1" applyAlignment="1">
      <alignment horizontal="center" vertical="center" wrapText="1"/>
    </xf>
    <xf numFmtId="0" fontId="18" fillId="0" borderId="40" xfId="52" applyFont="1" applyFill="1" applyBorder="1" applyAlignment="1">
      <alignment horizontal="center" vertical="center" wrapText="1"/>
    </xf>
    <xf numFmtId="0" fontId="18" fillId="0" borderId="41" xfId="52" applyFont="1" applyFill="1" applyBorder="1" applyAlignment="1">
      <alignment horizontal="center" vertical="center" wrapText="1"/>
    </xf>
    <xf numFmtId="0" fontId="18" fillId="0" borderId="42" xfId="52" applyFont="1" applyFill="1" applyBorder="1" applyAlignment="1">
      <alignment vertical="center"/>
    </xf>
    <xf numFmtId="177" fontId="18" fillId="0" borderId="11" xfId="52" applyNumberFormat="1" applyFont="1" applyFill="1" applyBorder="1" applyAlignment="1">
      <alignment horizontal="center" vertical="center"/>
    </xf>
    <xf numFmtId="177" fontId="18" fillId="0" borderId="43" xfId="52" applyNumberFormat="1" applyFont="1" applyFill="1" applyBorder="1" applyAlignment="1">
      <alignment horizontal="center" vertical="center"/>
    </xf>
    <xf numFmtId="0" fontId="18" fillId="0" borderId="44" xfId="52" applyFont="1" applyFill="1" applyBorder="1" applyAlignment="1">
      <alignment vertical="center"/>
    </xf>
    <xf numFmtId="177" fontId="18" fillId="0" borderId="45" xfId="52" applyNumberFormat="1" applyFont="1" applyFill="1" applyBorder="1" applyAlignment="1">
      <alignment horizontal="center" vertical="center"/>
    </xf>
    <xf numFmtId="177" fontId="18" fillId="0" borderId="46" xfId="52" applyNumberFormat="1" applyFont="1" applyFill="1" applyBorder="1" applyAlignment="1">
      <alignment horizontal="center" vertical="center"/>
    </xf>
    <xf numFmtId="0" fontId="19" fillId="0" borderId="0" xfId="0" applyFont="1" applyFill="1" applyAlignment="1">
      <alignment horizontal="center" vertical="center"/>
    </xf>
    <xf numFmtId="0" fontId="19" fillId="0" borderId="0" xfId="0" applyFont="1" applyFill="1" applyBorder="1" applyAlignment="1">
      <alignment horizontal="center" vertical="center"/>
    </xf>
    <xf numFmtId="0" fontId="10" fillId="0" borderId="0" xfId="0" applyFont="1" applyFill="1" applyBorder="1" applyAlignment="1">
      <alignment horizontal="right"/>
    </xf>
    <xf numFmtId="0" fontId="18" fillId="0" borderId="11" xfId="0" applyFont="1" applyFill="1" applyBorder="1" applyAlignment="1">
      <alignment horizontal="center" vertical="center" wrapText="1"/>
    </xf>
    <xf numFmtId="0" fontId="18" fillId="0" borderId="11" xfId="0" applyFont="1" applyFill="1" applyBorder="1" applyAlignment="1">
      <alignment horizontal="center" vertical="center"/>
    </xf>
    <xf numFmtId="0" fontId="20" fillId="0" borderId="11" xfId="0" applyFont="1" applyFill="1" applyBorder="1" applyAlignment="1">
      <alignment horizontal="center" vertical="center" wrapText="1"/>
    </xf>
    <xf numFmtId="0" fontId="21" fillId="0" borderId="11" xfId="0" applyFont="1" applyFill="1" applyBorder="1" applyAlignment="1">
      <alignment vertical="center"/>
    </xf>
    <xf numFmtId="0" fontId="22" fillId="0" borderId="11"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6" fillId="0" borderId="0" xfId="0" applyFont="1" applyFill="1" applyBorder="1" applyAlignment="1">
      <alignment vertical="center"/>
    </xf>
    <xf numFmtId="0" fontId="6" fillId="0" borderId="0" xfId="53"/>
    <xf numFmtId="0" fontId="6" fillId="0" borderId="0" xfId="54" applyFont="1" applyFill="1" applyAlignment="1">
      <alignment vertical="center"/>
    </xf>
    <xf numFmtId="0" fontId="6" fillId="0" borderId="0" xfId="53" applyAlignment="1">
      <alignment wrapText="1"/>
    </xf>
    <xf numFmtId="0" fontId="23" fillId="0" borderId="0" xfId="54" applyFont="1" applyFill="1" applyAlignment="1">
      <alignment horizontal="center" vertical="center"/>
    </xf>
    <xf numFmtId="0" fontId="6" fillId="0" borderId="0" xfId="53" applyAlignment="1"/>
    <xf numFmtId="0" fontId="24" fillId="0" borderId="0" xfId="54" applyFont="1" applyFill="1" applyAlignment="1">
      <alignment vertical="center"/>
    </xf>
    <xf numFmtId="0" fontId="6" fillId="0" borderId="0" xfId="54" applyFont="1" applyFill="1" applyAlignment="1">
      <alignment horizontal="right" vertical="center"/>
    </xf>
    <xf numFmtId="0" fontId="18" fillId="0" borderId="11" xfId="54" applyFont="1" applyFill="1" applyBorder="1" applyAlignment="1">
      <alignment horizontal="center" vertical="center"/>
    </xf>
    <xf numFmtId="0" fontId="9" fillId="0" borderId="11" xfId="54" applyFont="1" applyFill="1" applyBorder="1" applyAlignment="1">
      <alignment horizontal="center" vertical="center"/>
    </xf>
    <xf numFmtId="179" fontId="25" fillId="0" borderId="11" xfId="53" applyNumberFormat="1" applyFont="1" applyFill="1" applyBorder="1" applyAlignment="1">
      <alignment vertical="center"/>
    </xf>
    <xf numFmtId="0" fontId="9" fillId="0" borderId="11" xfId="54" applyFont="1" applyFill="1" applyBorder="1" applyAlignment="1">
      <alignment vertical="center"/>
    </xf>
    <xf numFmtId="0" fontId="8" fillId="0" borderId="11" xfId="54" applyFont="1" applyFill="1" applyBorder="1" applyAlignment="1">
      <alignment vertical="center"/>
    </xf>
    <xf numFmtId="179" fontId="21" fillId="0" borderId="11" xfId="53" applyNumberFormat="1" applyFont="1" applyFill="1" applyBorder="1" applyAlignment="1">
      <alignment vertical="center"/>
    </xf>
    <xf numFmtId="3" fontId="8" fillId="0" borderId="11" xfId="54" applyNumberFormat="1" applyFont="1" applyFill="1" applyBorder="1" applyAlignment="1" applyProtection="1">
      <alignment vertical="center"/>
    </xf>
    <xf numFmtId="3" fontId="26" fillId="0" borderId="11" xfId="54" applyNumberFormat="1" applyFont="1" applyFill="1" applyBorder="1" applyAlignment="1" applyProtection="1">
      <alignment vertical="center"/>
    </xf>
    <xf numFmtId="0" fontId="21" fillId="0" borderId="0" xfId="54" applyFont="1" applyFill="1" applyBorder="1" applyAlignment="1">
      <alignment horizontal="left" vertical="center"/>
    </xf>
    <xf numFmtId="0" fontId="0" fillId="0" borderId="0" xfId="0" applyFont="1" applyFill="1" applyBorder="1" applyAlignment="1">
      <alignment vertical="center" wrapText="1"/>
    </xf>
    <xf numFmtId="0" fontId="0" fillId="0" borderId="0" xfId="0" applyFont="1" applyFill="1" applyBorder="1" applyAlignment="1">
      <alignment horizontal="center" vertical="center"/>
    </xf>
    <xf numFmtId="0" fontId="27" fillId="0" borderId="0" xfId="52" applyFont="1" applyFill="1" applyAlignment="1">
      <alignment horizontal="center" vertical="center"/>
    </xf>
    <xf numFmtId="0" fontId="8" fillId="0" borderId="0" xfId="52" applyFont="1" applyFill="1" applyBorder="1" applyAlignment="1">
      <alignment horizontal="right" vertical="center"/>
    </xf>
    <xf numFmtId="0" fontId="9" fillId="0" borderId="40" xfId="52" applyFont="1" applyFill="1" applyBorder="1" applyAlignment="1">
      <alignment horizontal="center" vertical="center" wrapText="1"/>
    </xf>
    <xf numFmtId="0" fontId="9" fillId="0" borderId="41" xfId="52" applyFont="1" applyFill="1" applyBorder="1" applyAlignment="1">
      <alignment horizontal="center" vertical="center" wrapText="1"/>
    </xf>
    <xf numFmtId="0" fontId="9" fillId="0" borderId="11" xfId="52" applyFont="1" applyFill="1" applyBorder="1" applyAlignment="1">
      <alignment horizontal="center" vertical="center" wrapText="1"/>
    </xf>
    <xf numFmtId="0" fontId="8" fillId="0" borderId="11" xfId="52" applyFont="1" applyFill="1" applyBorder="1" applyAlignment="1">
      <alignment vertical="center" wrapText="1"/>
    </xf>
    <xf numFmtId="0" fontId="8" fillId="0" borderId="11" xfId="52" applyFont="1" applyFill="1" applyBorder="1" applyAlignment="1">
      <alignment horizontal="center" vertical="center" wrapText="1"/>
    </xf>
    <xf numFmtId="0" fontId="8" fillId="0" borderId="43" xfId="52" applyFont="1" applyFill="1" applyBorder="1" applyAlignment="1">
      <alignment vertical="center" wrapText="1"/>
    </xf>
    <xf numFmtId="0" fontId="0" fillId="0" borderId="11" xfId="0" applyFont="1" applyFill="1" applyBorder="1" applyAlignment="1">
      <alignment vertical="center" wrapText="1"/>
    </xf>
    <xf numFmtId="0" fontId="9" fillId="0" borderId="45" xfId="52" applyFont="1" applyFill="1" applyBorder="1" applyAlignment="1">
      <alignment vertical="center" wrapText="1"/>
    </xf>
    <xf numFmtId="0" fontId="9" fillId="0" borderId="45" xfId="52" applyFont="1" applyFill="1" applyBorder="1" applyAlignment="1">
      <alignment horizontal="center" vertical="center" wrapText="1"/>
    </xf>
    <xf numFmtId="0" fontId="9" fillId="0" borderId="46" xfId="52" applyFont="1" applyFill="1" applyBorder="1" applyAlignment="1">
      <alignment vertical="center" wrapText="1"/>
    </xf>
    <xf numFmtId="0" fontId="9" fillId="0" borderId="0" xfId="52" applyFont="1" applyFill="1" applyBorder="1" applyAlignment="1">
      <alignment vertical="center" wrapText="1"/>
    </xf>
    <xf numFmtId="0" fontId="9" fillId="0" borderId="0" xfId="52" applyFont="1" applyFill="1" applyBorder="1" applyAlignment="1">
      <alignment horizontal="center" vertical="center" wrapText="1"/>
    </xf>
    <xf numFmtId="49" fontId="6" fillId="0" borderId="0" xfId="52" applyNumberFormat="1" applyFont="1" applyFill="1" applyBorder="1" applyAlignment="1">
      <alignment horizontal="center" vertical="center"/>
    </xf>
    <xf numFmtId="0" fontId="8" fillId="0" borderId="0" xfId="52" applyFont="1" applyFill="1" applyBorder="1" applyAlignment="1">
      <alignment vertical="center"/>
    </xf>
    <xf numFmtId="0" fontId="8" fillId="0" borderId="0" xfId="52" applyFont="1" applyFill="1" applyBorder="1" applyAlignment="1">
      <alignment horizontal="center" vertical="center"/>
    </xf>
    <xf numFmtId="0" fontId="0" fillId="0" borderId="0" xfId="52" applyFont="1" applyFill="1" applyBorder="1" applyAlignment="1">
      <alignment vertical="center"/>
    </xf>
    <xf numFmtId="0" fontId="9" fillId="0" borderId="0" xfId="0" applyFont="1" applyFill="1" applyBorder="1" applyAlignment="1">
      <alignment vertical="center"/>
    </xf>
    <xf numFmtId="0" fontId="8" fillId="0" borderId="0" xfId="0" applyFont="1" applyFill="1" applyBorder="1" applyAlignment="1">
      <alignment vertical="center"/>
    </xf>
    <xf numFmtId="0" fontId="8" fillId="0" borderId="0" xfId="0" applyFont="1" applyFill="1" applyBorder="1" applyAlignment="1">
      <alignment horizontal="center" vertical="center"/>
    </xf>
    <xf numFmtId="0" fontId="0" fillId="0" borderId="0" xfId="0" applyFont="1" applyFill="1" applyBorder="1" applyAlignment="1">
      <alignment horizontal="right" vertical="center"/>
    </xf>
    <xf numFmtId="0" fontId="9" fillId="0" borderId="39" xfId="52" applyFont="1" applyFill="1" applyBorder="1" applyAlignment="1">
      <alignment horizontal="center" vertical="center" wrapText="1"/>
    </xf>
    <xf numFmtId="0" fontId="9" fillId="0" borderId="42" xfId="52" applyFont="1" applyFill="1" applyBorder="1" applyAlignment="1">
      <alignment horizontal="center" vertical="center" wrapText="1"/>
    </xf>
    <xf numFmtId="0" fontId="8" fillId="0" borderId="42" xfId="52" applyFont="1" applyFill="1" applyBorder="1" applyAlignment="1">
      <alignment horizontal="center" vertical="center" wrapText="1"/>
    </xf>
    <xf numFmtId="0" fontId="9" fillId="0" borderId="44" xfId="52" applyFont="1" applyFill="1" applyBorder="1" applyAlignment="1">
      <alignment vertical="center" wrapText="1"/>
    </xf>
    <xf numFmtId="0" fontId="14" fillId="0" borderId="0" xfId="52" applyFont="1" applyFill="1" applyBorder="1" applyAlignment="1">
      <alignment vertical="center"/>
    </xf>
    <xf numFmtId="0" fontId="27" fillId="0" borderId="0" xfId="52" applyFont="1" applyFill="1" applyBorder="1" applyAlignment="1">
      <alignment horizontal="center" vertical="center"/>
    </xf>
    <xf numFmtId="0" fontId="28" fillId="0" borderId="0" xfId="52" applyFont="1" applyFill="1" applyBorder="1" applyAlignment="1">
      <alignment horizontal="center" vertical="center"/>
    </xf>
    <xf numFmtId="0" fontId="0" fillId="0" borderId="42" xfId="0" applyFont="1" applyFill="1" applyBorder="1" applyAlignment="1">
      <alignment vertical="center" wrapText="1"/>
    </xf>
    <xf numFmtId="0" fontId="9" fillId="0" borderId="42" xfId="52" applyFont="1" applyFill="1" applyBorder="1" applyAlignment="1">
      <alignment vertical="center" wrapText="1"/>
    </xf>
    <xf numFmtId="0" fontId="21" fillId="0" borderId="43" xfId="52" applyFont="1" applyFill="1" applyBorder="1" applyAlignment="1">
      <alignment horizontal="center" vertical="center" wrapText="1"/>
    </xf>
    <xf numFmtId="0" fontId="19" fillId="0" borderId="0" xfId="0" applyFont="1" applyFill="1" applyBorder="1" applyAlignment="1">
      <alignment vertical="center"/>
    </xf>
    <xf numFmtId="0" fontId="18" fillId="0" borderId="0" xfId="0" applyFont="1" applyFill="1" applyBorder="1" applyAlignment="1">
      <alignment vertical="center"/>
    </xf>
    <xf numFmtId="0" fontId="21" fillId="0" borderId="47" xfId="0" applyFont="1" applyFill="1" applyBorder="1" applyAlignment="1">
      <alignment vertical="center"/>
    </xf>
    <xf numFmtId="0" fontId="29" fillId="0" borderId="0" xfId="0" applyFont="1" applyFill="1" applyBorder="1" applyAlignment="1">
      <alignment vertical="center"/>
    </xf>
    <xf numFmtId="2" fontId="30" fillId="0" borderId="0" xfId="0" applyNumberFormat="1" applyFont="1" applyFill="1" applyBorder="1" applyAlignment="1" applyProtection="1">
      <alignment horizontal="center" vertical="center"/>
    </xf>
    <xf numFmtId="31" fontId="8" fillId="0" borderId="0" xfId="0" applyNumberFormat="1" applyFont="1" applyFill="1" applyBorder="1" applyAlignment="1" applyProtection="1">
      <alignment horizontal="left"/>
    </xf>
    <xf numFmtId="2" fontId="8" fillId="0" borderId="0" xfId="0" applyNumberFormat="1" applyFont="1" applyFill="1" applyBorder="1" applyAlignment="1"/>
    <xf numFmtId="2" fontId="9" fillId="0" borderId="48" xfId="0" applyNumberFormat="1" applyFont="1" applyFill="1" applyBorder="1" applyAlignment="1" applyProtection="1">
      <alignment horizontal="center" vertical="center" wrapText="1"/>
    </xf>
    <xf numFmtId="2" fontId="9" fillId="0" borderId="49" xfId="0" applyNumberFormat="1" applyFont="1" applyFill="1" applyBorder="1" applyAlignment="1" applyProtection="1">
      <alignment horizontal="center" vertical="center" wrapText="1"/>
    </xf>
    <xf numFmtId="2" fontId="9" fillId="0" borderId="50" xfId="0" applyNumberFormat="1" applyFont="1" applyFill="1" applyBorder="1" applyAlignment="1" applyProtection="1">
      <alignment horizontal="center" vertical="center" wrapText="1"/>
    </xf>
    <xf numFmtId="49" fontId="9" fillId="0" borderId="11" xfId="0" applyNumberFormat="1" applyFont="1" applyFill="1" applyBorder="1" applyAlignment="1" applyProtection="1">
      <alignment horizontal="center" vertical="center" wrapText="1"/>
    </xf>
    <xf numFmtId="2" fontId="8" fillId="0" borderId="11" xfId="0" applyNumberFormat="1" applyFont="1" applyFill="1" applyBorder="1" applyAlignment="1" applyProtection="1">
      <alignment vertical="center" wrapText="1"/>
    </xf>
    <xf numFmtId="49" fontId="8" fillId="0" borderId="11" xfId="0" applyNumberFormat="1" applyFont="1" applyFill="1" applyBorder="1" applyAlignment="1" applyProtection="1">
      <alignment horizontal="left" vertical="center" wrapText="1" indent="1"/>
    </xf>
    <xf numFmtId="2" fontId="8" fillId="0" borderId="11" xfId="0" applyNumberFormat="1" applyFont="1" applyFill="1" applyBorder="1" applyAlignment="1" applyProtection="1">
      <alignment horizontal="center" vertical="center" wrapText="1"/>
    </xf>
    <xf numFmtId="49" fontId="31" fillId="0" borderId="0" xfId="50" applyNumberFormat="1" applyFont="1" applyFill="1" applyAlignment="1">
      <alignment horizontal="left" vertical="center"/>
    </xf>
    <xf numFmtId="0" fontId="6" fillId="0" borderId="0" xfId="0" applyFont="1" applyFill="1" applyBorder="1" applyAlignment="1">
      <alignment horizontal="center" vertical="center"/>
    </xf>
    <xf numFmtId="2" fontId="8" fillId="0" borderId="0" xfId="0" applyNumberFormat="1" applyFont="1" applyFill="1" applyBorder="1" applyAlignment="1" applyProtection="1">
      <alignment horizontal="center" vertical="center"/>
    </xf>
    <xf numFmtId="180" fontId="8" fillId="0" borderId="11" xfId="51" applyNumberFormat="1" applyFont="1" applyFill="1" applyBorder="1" applyAlignment="1" applyProtection="1">
      <alignment vertical="center" wrapText="1"/>
    </xf>
    <xf numFmtId="2" fontId="8" fillId="0" borderId="0" xfId="0" applyNumberFormat="1" applyFont="1" applyFill="1" applyBorder="1" applyAlignment="1">
      <alignment vertical="center"/>
    </xf>
    <xf numFmtId="0" fontId="6" fillId="0" borderId="0" xfId="50" applyFont="1" applyFill="1">
      <alignment vertical="center"/>
    </xf>
    <xf numFmtId="0" fontId="8" fillId="0" borderId="0" xfId="50" applyFont="1" applyFill="1" applyAlignment="1">
      <alignment horizontal="center" vertical="center" wrapText="1"/>
    </xf>
    <xf numFmtId="49" fontId="6" fillId="0" borderId="0" xfId="50" applyNumberFormat="1" applyFont="1" applyFill="1" applyAlignment="1">
      <alignment horizontal="left" vertical="center" wrapText="1"/>
    </xf>
    <xf numFmtId="0" fontId="32" fillId="0" borderId="0" xfId="50" applyFont="1" applyFill="1" applyAlignment="1">
      <alignment horizontal="center" vertical="center" wrapText="1"/>
    </xf>
    <xf numFmtId="49" fontId="11" fillId="0" borderId="0" xfId="50" applyNumberFormat="1" applyFont="1" applyFill="1" applyBorder="1" applyAlignment="1">
      <alignment horizontal="left" vertical="center" wrapText="1"/>
    </xf>
    <xf numFmtId="0" fontId="21" fillId="0" borderId="0" xfId="50" applyFont="1" applyFill="1" applyAlignment="1">
      <alignment horizontal="right" vertical="center" wrapText="1"/>
    </xf>
    <xf numFmtId="49" fontId="9" fillId="0" borderId="11" xfId="50" applyNumberFormat="1" applyFont="1" applyFill="1" applyBorder="1" applyAlignment="1">
      <alignment horizontal="center" vertical="center" wrapText="1"/>
    </xf>
    <xf numFmtId="0" fontId="33" fillId="0" borderId="11" xfId="50" applyFont="1" applyFill="1" applyBorder="1" applyAlignment="1">
      <alignment horizontal="center" vertical="center" wrapText="1"/>
    </xf>
    <xf numFmtId="0" fontId="9" fillId="0" borderId="11" xfId="50" applyFont="1" applyFill="1" applyBorder="1" applyAlignment="1">
      <alignment horizontal="left" vertical="center" wrapText="1"/>
    </xf>
    <xf numFmtId="177" fontId="34" fillId="0" borderId="11" xfId="50" applyNumberFormat="1" applyFont="1" applyFill="1" applyBorder="1" applyAlignment="1">
      <alignment horizontal="center" vertical="center" wrapText="1"/>
    </xf>
    <xf numFmtId="0" fontId="34" fillId="0" borderId="11" xfId="50" applyFont="1" applyFill="1" applyBorder="1" applyAlignment="1">
      <alignment horizontal="center" vertical="center" wrapText="1"/>
    </xf>
    <xf numFmtId="0" fontId="8" fillId="0" borderId="11" xfId="50" applyFont="1" applyFill="1" applyBorder="1" applyAlignment="1">
      <alignment horizontal="left" vertical="center" wrapText="1"/>
    </xf>
    <xf numFmtId="49" fontId="8" fillId="0" borderId="11" xfId="50" applyNumberFormat="1" applyFont="1" applyFill="1" applyBorder="1" applyAlignment="1">
      <alignment horizontal="left" vertical="center" wrapText="1" shrinkToFit="1"/>
    </xf>
    <xf numFmtId="177" fontId="33" fillId="0" borderId="11" xfId="50" applyNumberFormat="1" applyFont="1" applyFill="1" applyBorder="1" applyAlignment="1">
      <alignment horizontal="center" vertical="center" wrapText="1"/>
    </xf>
    <xf numFmtId="49" fontId="9" fillId="0" borderId="11" xfId="50" applyNumberFormat="1" applyFont="1" applyFill="1" applyBorder="1" applyAlignment="1">
      <alignment horizontal="left" vertical="center" wrapText="1" shrinkToFit="1"/>
    </xf>
    <xf numFmtId="49" fontId="35" fillId="0" borderId="0" xfId="50" applyNumberFormat="1" applyFont="1" applyFill="1" applyAlignment="1">
      <alignment horizontal="left" vertical="center" wrapText="1"/>
    </xf>
    <xf numFmtId="0" fontId="36" fillId="0" borderId="0" xfId="0" applyFont="1" applyFill="1" applyBorder="1" applyAlignment="1" applyProtection="1">
      <alignment vertical="center"/>
      <protection locked="0"/>
    </xf>
    <xf numFmtId="0" fontId="37" fillId="0" borderId="0" xfId="0" applyFont="1" applyFill="1" applyBorder="1" applyAlignment="1" applyProtection="1">
      <alignment vertical="center"/>
      <protection locked="0"/>
    </xf>
    <xf numFmtId="0" fontId="36" fillId="0" borderId="0" xfId="0" applyFont="1" applyFill="1" applyBorder="1" applyAlignment="1" applyProtection="1">
      <alignment horizontal="center" vertical="center"/>
      <protection locked="0"/>
    </xf>
    <xf numFmtId="0" fontId="38" fillId="0" borderId="0" xfId="0" applyFont="1" applyFill="1" applyBorder="1" applyAlignment="1" applyProtection="1">
      <alignment horizontal="center" vertical="center"/>
      <protection locked="0"/>
    </xf>
    <xf numFmtId="0" fontId="36" fillId="0" borderId="0" xfId="0" applyFont="1" applyFill="1" applyBorder="1" applyAlignment="1" applyProtection="1">
      <alignment horizontal="right" vertical="center"/>
      <protection locked="0"/>
    </xf>
    <xf numFmtId="0" fontId="39" fillId="0" borderId="48" xfId="0" applyFont="1" applyFill="1" applyBorder="1" applyAlignment="1" applyProtection="1">
      <alignment horizontal="center" vertical="center"/>
      <protection locked="0"/>
    </xf>
    <xf numFmtId="0" fontId="39" fillId="0" borderId="50" xfId="0" applyFont="1" applyFill="1" applyBorder="1" applyAlignment="1" applyProtection="1">
      <alignment horizontal="center" vertical="center"/>
      <protection locked="0"/>
    </xf>
    <xf numFmtId="0" fontId="39" fillId="0" borderId="11" xfId="0" applyFont="1" applyFill="1" applyBorder="1" applyAlignment="1" applyProtection="1">
      <alignment horizontal="center" vertical="center"/>
      <protection locked="0"/>
    </xf>
    <xf numFmtId="1" fontId="40" fillId="0" borderId="11" xfId="0" applyNumberFormat="1" applyFont="1" applyFill="1" applyBorder="1" applyAlignment="1" applyProtection="1">
      <alignment horizontal="left" vertical="center"/>
      <protection locked="0"/>
    </xf>
    <xf numFmtId="181" fontId="36" fillId="0" borderId="11" xfId="0" applyNumberFormat="1" applyFont="1" applyFill="1" applyBorder="1" applyAlignment="1" applyProtection="1">
      <alignment horizontal="right" vertical="center"/>
      <protection locked="0"/>
    </xf>
    <xf numFmtId="1" fontId="40" fillId="0" borderId="11" xfId="0" applyNumberFormat="1" applyFont="1" applyFill="1" applyBorder="1" applyAlignment="1" applyProtection="1">
      <alignment vertical="center"/>
      <protection locked="0"/>
    </xf>
    <xf numFmtId="181" fontId="36" fillId="0" borderId="0" xfId="0" applyNumberFormat="1" applyFont="1" applyFill="1" applyBorder="1" applyAlignment="1" applyProtection="1">
      <alignment vertical="center"/>
      <protection locked="0"/>
    </xf>
    <xf numFmtId="0" fontId="36" fillId="0" borderId="11" xfId="0" applyFont="1" applyFill="1" applyBorder="1" applyAlignment="1" applyProtection="1">
      <alignment horizontal="right" vertical="center"/>
      <protection locked="0"/>
    </xf>
    <xf numFmtId="0" fontId="40" fillId="0" borderId="11" xfId="0" applyNumberFormat="1" applyFont="1" applyFill="1" applyBorder="1" applyAlignment="1" applyProtection="1">
      <alignment vertical="center"/>
      <protection locked="0"/>
    </xf>
    <xf numFmtId="0" fontId="33" fillId="3" borderId="11" xfId="0" applyNumberFormat="1" applyFont="1" applyFill="1" applyBorder="1" applyAlignment="1" applyProtection="1">
      <alignment vertical="center"/>
      <protection locked="0"/>
    </xf>
    <xf numFmtId="3" fontId="40" fillId="0" borderId="11" xfId="0" applyNumberFormat="1" applyFont="1" applyFill="1" applyBorder="1" applyAlignment="1" applyProtection="1">
      <alignment vertical="center"/>
      <protection locked="0"/>
    </xf>
    <xf numFmtId="3" fontId="33" fillId="3" borderId="11" xfId="0" applyNumberFormat="1" applyFont="1" applyFill="1" applyBorder="1" applyAlignment="1" applyProtection="1">
      <alignment vertical="center"/>
      <protection locked="0"/>
    </xf>
    <xf numFmtId="0" fontId="40" fillId="0" borderId="11" xfId="0" applyFont="1" applyFill="1" applyBorder="1" applyAlignment="1" applyProtection="1">
      <alignment vertical="center" wrapText="1"/>
      <protection locked="0"/>
    </xf>
    <xf numFmtId="0" fontId="33" fillId="3" borderId="11" xfId="0" applyFont="1" applyFill="1" applyBorder="1" applyAlignment="1" applyProtection="1">
      <alignment vertical="center" wrapText="1"/>
      <protection locked="0"/>
    </xf>
    <xf numFmtId="0" fontId="33" fillId="3" borderId="11" xfId="0" applyFont="1" applyFill="1" applyBorder="1" applyAlignment="1" applyProtection="1">
      <alignment vertical="center"/>
      <protection locked="0"/>
    </xf>
    <xf numFmtId="0" fontId="40" fillId="0" borderId="11" xfId="0" applyFont="1" applyFill="1" applyBorder="1" applyAlignment="1" applyProtection="1">
      <alignment vertical="center"/>
      <protection locked="0"/>
    </xf>
    <xf numFmtId="181" fontId="36" fillId="0" borderId="0" xfId="0" applyNumberFormat="1" applyFont="1" applyFill="1" applyBorder="1" applyAlignment="1" applyProtection="1">
      <alignment horizontal="center" vertical="center"/>
      <protection locked="0"/>
    </xf>
    <xf numFmtId="0" fontId="10" fillId="2" borderId="0" xfId="0" applyFont="1" applyFill="1" applyBorder="1" applyAlignment="1"/>
    <xf numFmtId="0" fontId="16" fillId="0" borderId="0" xfId="0" applyNumberFormat="1" applyFont="1" applyFill="1" applyAlignment="1" applyProtection="1">
      <alignment horizontal="center" vertical="center"/>
    </xf>
    <xf numFmtId="0" fontId="41" fillId="0" borderId="0" xfId="0" applyFont="1" applyFill="1" applyBorder="1" applyAlignment="1">
      <alignment horizontal="center" vertical="center" wrapText="1"/>
    </xf>
    <xf numFmtId="0" fontId="41" fillId="0" borderId="0" xfId="0" applyFont="1" applyFill="1" applyBorder="1" applyAlignment="1">
      <alignment horizontal="right" vertical="center" wrapText="1"/>
    </xf>
    <xf numFmtId="0" fontId="41" fillId="0" borderId="30" xfId="0" applyFont="1" applyFill="1" applyBorder="1" applyAlignment="1">
      <alignment horizontal="center" vertical="center" wrapText="1"/>
    </xf>
    <xf numFmtId="4" fontId="41" fillId="0" borderId="30" xfId="0" applyNumberFormat="1" applyFont="1" applyFill="1" applyBorder="1" applyAlignment="1">
      <alignment vertical="center" wrapText="1"/>
    </xf>
    <xf numFmtId="0" fontId="2" fillId="4" borderId="30" xfId="0" applyFont="1" applyFill="1" applyBorder="1" applyAlignment="1">
      <alignment horizontal="center" vertical="center" wrapText="1"/>
    </xf>
    <xf numFmtId="0" fontId="41" fillId="0" borderId="30" xfId="0" applyFont="1" applyFill="1" applyBorder="1" applyAlignment="1">
      <alignment vertical="center" wrapText="1"/>
    </xf>
    <xf numFmtId="0" fontId="2" fillId="4" borderId="30" xfId="0" applyFont="1" applyFill="1" applyBorder="1" applyAlignment="1">
      <alignment horizontal="left" vertical="center" wrapText="1"/>
    </xf>
    <xf numFmtId="0" fontId="2" fillId="4" borderId="30" xfId="0" applyFont="1" applyFill="1" applyBorder="1" applyAlignment="1">
      <alignment vertical="center" wrapText="1"/>
    </xf>
    <xf numFmtId="4" fontId="2" fillId="4" borderId="30" xfId="0" applyNumberFormat="1" applyFont="1" applyFill="1" applyBorder="1" applyAlignment="1">
      <alignment vertical="center" wrapText="1"/>
    </xf>
    <xf numFmtId="0" fontId="42" fillId="0" borderId="0" xfId="0" applyFont="1" applyFill="1" applyBorder="1" applyAlignment="1">
      <alignment vertical="center"/>
    </xf>
    <xf numFmtId="0" fontId="36" fillId="0" borderId="0" xfId="0" applyFont="1" applyFill="1" applyBorder="1" applyAlignment="1">
      <alignment vertical="center"/>
    </xf>
    <xf numFmtId="0" fontId="42" fillId="0" borderId="0" xfId="0" applyFont="1" applyFill="1" applyBorder="1" applyAlignment="1">
      <alignment horizontal="center" vertical="center"/>
    </xf>
    <xf numFmtId="0" fontId="33" fillId="0" borderId="0" xfId="0" applyFont="1" applyFill="1" applyBorder="1" applyAlignment="1">
      <alignment vertical="center"/>
    </xf>
    <xf numFmtId="0" fontId="43" fillId="0" borderId="0" xfId="0" applyFont="1" applyFill="1" applyBorder="1" applyAlignment="1">
      <alignment horizontal="right" vertical="center"/>
    </xf>
    <xf numFmtId="0" fontId="34" fillId="0" borderId="11" xfId="0" applyFont="1" applyFill="1" applyBorder="1" applyAlignment="1">
      <alignment horizontal="center" vertical="center"/>
    </xf>
    <xf numFmtId="0" fontId="34" fillId="0" borderId="11" xfId="0" applyFont="1" applyFill="1" applyBorder="1" applyAlignment="1">
      <alignment horizontal="center" vertical="center" wrapText="1"/>
    </xf>
    <xf numFmtId="0" fontId="33" fillId="0" borderId="11" xfId="0" applyFont="1" applyFill="1" applyBorder="1" applyAlignment="1">
      <alignment vertical="center"/>
    </xf>
    <xf numFmtId="0" fontId="44" fillId="0" borderId="11" xfId="0" applyFont="1" applyFill="1" applyBorder="1" applyAlignment="1">
      <alignment horizontal="center" vertical="center"/>
    </xf>
    <xf numFmtId="10" fontId="33" fillId="0" borderId="11" xfId="0" applyNumberFormat="1" applyFont="1" applyFill="1" applyBorder="1" applyAlignment="1">
      <alignment vertical="center"/>
    </xf>
    <xf numFmtId="177" fontId="33" fillId="0" borderId="11" xfId="0" applyNumberFormat="1" applyFont="1" applyFill="1" applyBorder="1" applyAlignment="1" applyProtection="1">
      <alignment horizontal="left" vertical="center"/>
      <protection locked="0"/>
    </xf>
    <xf numFmtId="181" fontId="44" fillId="0" borderId="11" xfId="0" applyNumberFormat="1" applyFont="1" applyFill="1" applyBorder="1" applyAlignment="1">
      <alignment horizontal="center" vertical="center"/>
    </xf>
    <xf numFmtId="3" fontId="44" fillId="0" borderId="11" xfId="0" applyNumberFormat="1" applyFont="1" applyFill="1" applyBorder="1" applyAlignment="1">
      <alignment horizontal="center" vertical="center"/>
    </xf>
    <xf numFmtId="0" fontId="44" fillId="0" borderId="11" xfId="0" applyNumberFormat="1" applyFont="1" applyFill="1" applyBorder="1" applyAlignment="1">
      <alignment horizontal="center" vertical="center"/>
    </xf>
    <xf numFmtId="182" fontId="33" fillId="0" borderId="11" xfId="0" applyNumberFormat="1" applyFont="1" applyFill="1" applyBorder="1" applyAlignment="1" applyProtection="1">
      <alignment horizontal="left" vertical="center"/>
      <protection locked="0"/>
    </xf>
    <xf numFmtId="177" fontId="33" fillId="0" borderId="51" xfId="0" applyNumberFormat="1" applyFont="1" applyFill="1" applyBorder="1" applyAlignment="1" applyProtection="1">
      <alignment horizontal="left" vertical="center"/>
      <protection locked="0"/>
    </xf>
    <xf numFmtId="182" fontId="33" fillId="0" borderId="51" xfId="0" applyNumberFormat="1" applyFont="1" applyFill="1" applyBorder="1" applyAlignment="1" applyProtection="1">
      <alignment horizontal="left" vertical="center"/>
      <protection locked="0"/>
    </xf>
    <xf numFmtId="0" fontId="33" fillId="0" borderId="51" xfId="0" applyFont="1" applyFill="1" applyBorder="1" applyAlignment="1">
      <alignment vertical="center"/>
    </xf>
    <xf numFmtId="3" fontId="45" fillId="0" borderId="11" xfId="0" applyNumberFormat="1" applyFont="1" applyFill="1" applyBorder="1" applyAlignment="1">
      <alignment horizontal="center" vertical="center"/>
    </xf>
    <xf numFmtId="0" fontId="45" fillId="0" borderId="11" xfId="0" applyNumberFormat="1" applyFont="1" applyFill="1" applyBorder="1" applyAlignment="1">
      <alignment horizontal="center" vertical="center"/>
    </xf>
    <xf numFmtId="0" fontId="34" fillId="0" borderId="11" xfId="0" applyFont="1" applyFill="1" applyBorder="1" applyAlignment="1">
      <alignment vertical="center"/>
    </xf>
    <xf numFmtId="3" fontId="44" fillId="0" borderId="11" xfId="0" applyNumberFormat="1" applyFont="1" applyFill="1" applyBorder="1" applyAlignment="1" applyProtection="1">
      <alignment horizontal="center" vertical="center"/>
      <protection locked="0"/>
    </xf>
    <xf numFmtId="1" fontId="44" fillId="0" borderId="11" xfId="0" applyNumberFormat="1" applyFont="1" applyFill="1" applyBorder="1" applyAlignment="1" applyProtection="1">
      <alignment horizontal="center" vertical="center"/>
      <protection locked="0"/>
    </xf>
    <xf numFmtId="0" fontId="44" fillId="0" borderId="11" xfId="0" applyNumberFormat="1" applyFont="1" applyFill="1" applyBorder="1" applyAlignment="1" applyProtection="1">
      <alignment horizontal="center" vertical="center"/>
      <protection locked="0"/>
    </xf>
    <xf numFmtId="0" fontId="46" fillId="0" borderId="11" xfId="0" applyFont="1" applyFill="1" applyBorder="1" applyAlignment="1">
      <alignment vertical="center"/>
    </xf>
    <xf numFmtId="0" fontId="47" fillId="0" borderId="11" xfId="0" applyNumberFormat="1" applyFont="1" applyFill="1" applyBorder="1" applyAlignment="1">
      <alignment horizontal="center" vertical="center"/>
    </xf>
    <xf numFmtId="0" fontId="33" fillId="0" borderId="11" xfId="0" applyFont="1" applyFill="1" applyBorder="1" applyAlignment="1">
      <alignment horizontal="left" vertical="center"/>
    </xf>
    <xf numFmtId="3" fontId="47" fillId="0" borderId="11" xfId="0" applyNumberFormat="1" applyFont="1" applyFill="1" applyBorder="1" applyAlignment="1">
      <alignment horizontal="center" vertical="center"/>
    </xf>
    <xf numFmtId="0" fontId="33" fillId="0" borderId="48" xfId="0" applyFont="1" applyFill="1" applyBorder="1" applyAlignment="1">
      <alignment vertical="center"/>
    </xf>
    <xf numFmtId="3" fontId="48" fillId="0" borderId="11" xfId="0" applyNumberFormat="1" applyFont="1" applyFill="1" applyBorder="1" applyAlignment="1">
      <alignment horizontal="center" vertical="center"/>
    </xf>
    <xf numFmtId="0" fontId="34" fillId="0" borderId="11" xfId="0" applyFont="1" applyFill="1" applyBorder="1" applyAlignment="1">
      <alignment horizontal="distributed" vertical="center"/>
    </xf>
    <xf numFmtId="10" fontId="33" fillId="0" borderId="11" xfId="0" applyNumberFormat="1" applyFont="1" applyFill="1" applyBorder="1" applyAlignment="1">
      <alignment horizontal="center" vertical="center"/>
    </xf>
    <xf numFmtId="0" fontId="49" fillId="0" borderId="0" xfId="0" applyFont="1" applyFill="1" applyBorder="1" applyAlignment="1">
      <alignment horizontal="center" vertical="center" wrapText="1"/>
    </xf>
    <xf numFmtId="0" fontId="42" fillId="3" borderId="0" xfId="0" applyFont="1" applyFill="1" applyBorder="1" applyAlignment="1">
      <alignment vertical="center"/>
    </xf>
    <xf numFmtId="0" fontId="33" fillId="0" borderId="0" xfId="0" applyFont="1" applyFill="1" applyBorder="1" applyAlignment="1">
      <alignment horizontal="right" vertical="center"/>
    </xf>
    <xf numFmtId="0" fontId="50" fillId="0" borderId="0" xfId="0" applyFont="1" applyFill="1" applyBorder="1" applyAlignment="1">
      <alignment horizontal="center" vertical="center"/>
    </xf>
    <xf numFmtId="0" fontId="33" fillId="3" borderId="0" xfId="0" applyFont="1" applyFill="1" applyBorder="1" applyAlignment="1">
      <alignment vertical="center"/>
    </xf>
    <xf numFmtId="10" fontId="6" fillId="0" borderId="0" xfId="3" applyNumberFormat="1" applyFont="1">
      <alignment vertical="center"/>
    </xf>
    <xf numFmtId="0" fontId="16" fillId="0" borderId="0" xfId="0" applyFont="1" applyFill="1" applyBorder="1" applyAlignment="1">
      <alignment horizontal="center" vertical="center"/>
    </xf>
    <xf numFmtId="10" fontId="16" fillId="0" borderId="0" xfId="3" applyNumberFormat="1" applyFont="1" applyAlignment="1">
      <alignment horizontal="center" vertical="center"/>
    </xf>
    <xf numFmtId="10" fontId="8" fillId="0" borderId="0" xfId="3" applyNumberFormat="1" applyFont="1" applyAlignment="1">
      <alignment horizontal="right" vertical="center"/>
    </xf>
    <xf numFmtId="0" fontId="8" fillId="0" borderId="0" xfId="0" applyFont="1" applyFill="1" applyBorder="1" applyAlignment="1">
      <alignment horizontal="right" vertical="center"/>
    </xf>
    <xf numFmtId="10" fontId="18" fillId="0" borderId="11" xfId="3" applyNumberFormat="1" applyFont="1" applyBorder="1" applyAlignment="1">
      <alignment horizontal="center" vertical="center"/>
    </xf>
    <xf numFmtId="0" fontId="18" fillId="0" borderId="11" xfId="0" applyFont="1" applyFill="1" applyBorder="1" applyAlignment="1">
      <alignment horizontal="left" vertical="center"/>
    </xf>
    <xf numFmtId="0" fontId="6" fillId="0" borderId="11" xfId="0" applyFont="1" applyFill="1" applyBorder="1" applyAlignment="1">
      <alignment horizontal="right" vertical="center"/>
    </xf>
    <xf numFmtId="10" fontId="6" fillId="0" borderId="11" xfId="3" applyNumberFormat="1" applyFont="1" applyBorder="1" applyAlignment="1">
      <alignment horizontal="right" vertical="center"/>
    </xf>
    <xf numFmtId="0" fontId="6" fillId="0" borderId="11" xfId="0" applyFont="1" applyFill="1" applyBorder="1" applyAlignment="1">
      <alignment horizontal="center" vertical="center"/>
    </xf>
    <xf numFmtId="0" fontId="9" fillId="0" borderId="11" xfId="0" applyFont="1" applyFill="1" applyBorder="1" applyAlignment="1">
      <alignment horizontal="left" vertical="center" indent="1"/>
    </xf>
    <xf numFmtId="0" fontId="51" fillId="0" borderId="11" xfId="0" applyFont="1" applyFill="1" applyBorder="1" applyAlignment="1">
      <alignment horizontal="right" vertical="center"/>
    </xf>
    <xf numFmtId="181" fontId="52" fillId="0" borderId="11" xfId="49" applyNumberFormat="1" applyFont="1" applyFill="1" applyBorder="1" applyAlignment="1">
      <alignment horizontal="right" vertical="center"/>
    </xf>
    <xf numFmtId="0" fontId="6" fillId="0" borderId="11" xfId="0" applyFont="1" applyFill="1" applyBorder="1" applyAlignment="1">
      <alignment vertical="center"/>
    </xf>
    <xf numFmtId="177" fontId="52" fillId="0" borderId="11" xfId="49" applyNumberFormat="1" applyFont="1" applyFill="1" applyBorder="1" applyAlignment="1">
      <alignment horizontal="right" vertical="center"/>
    </xf>
    <xf numFmtId="0" fontId="51" fillId="0" borderId="0" xfId="0" applyFont="1" applyFill="1" applyBorder="1" applyAlignment="1">
      <alignment horizontal="right" vertical="center"/>
    </xf>
    <xf numFmtId="0" fontId="8" fillId="0" borderId="11" xfId="0" applyFont="1" applyFill="1" applyBorder="1" applyAlignment="1">
      <alignment horizontal="right" vertical="center"/>
    </xf>
    <xf numFmtId="0" fontId="18" fillId="0" borderId="11" xfId="0" applyFont="1" applyFill="1" applyBorder="1" applyAlignment="1">
      <alignment vertical="center"/>
    </xf>
    <xf numFmtId="0" fontId="52" fillId="0" borderId="0" xfId="0" applyFont="1" applyFill="1" applyBorder="1" applyAlignment="1">
      <alignment vertical="center"/>
    </xf>
    <xf numFmtId="0" fontId="52"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53" fillId="0" borderId="0" xfId="0" applyFont="1" applyFill="1" applyBorder="1" applyAlignment="1">
      <alignment horizontal="center" vertical="center"/>
    </xf>
    <xf numFmtId="0" fontId="54" fillId="0" borderId="0" xfId="0" applyFont="1" applyFill="1" applyBorder="1" applyAlignment="1">
      <alignment horizontal="center" vertical="center"/>
    </xf>
    <xf numFmtId="0" fontId="55" fillId="0" borderId="0" xfId="0" applyFont="1" applyFill="1" applyBorder="1" applyAlignment="1">
      <alignment horizontal="center" vertical="center"/>
    </xf>
    <xf numFmtId="0" fontId="44" fillId="0" borderId="0" xfId="0" applyFont="1" applyFill="1" applyBorder="1" applyAlignment="1">
      <alignment horizontal="right" vertical="center"/>
    </xf>
    <xf numFmtId="0" fontId="56" fillId="0" borderId="39" xfId="0" applyFont="1" applyFill="1" applyBorder="1" applyAlignment="1">
      <alignment horizontal="center" vertical="center"/>
    </xf>
    <xf numFmtId="0" fontId="56" fillId="0" borderId="40" xfId="0" applyFont="1" applyFill="1" applyBorder="1" applyAlignment="1">
      <alignment horizontal="center" vertical="center"/>
    </xf>
    <xf numFmtId="0" fontId="56" fillId="0" borderId="41" xfId="0" applyFont="1" applyFill="1" applyBorder="1" applyAlignment="1">
      <alignment horizontal="center" vertical="center"/>
    </xf>
    <xf numFmtId="0" fontId="57" fillId="0" borderId="0" xfId="0" applyFont="1" applyFill="1" applyBorder="1" applyAlignment="1">
      <alignment horizontal="center" vertical="center"/>
    </xf>
    <xf numFmtId="0" fontId="56" fillId="0" borderId="42" xfId="0" applyFont="1" applyFill="1" applyBorder="1" applyAlignment="1">
      <alignment horizontal="center" vertical="center"/>
    </xf>
    <xf numFmtId="0" fontId="58" fillId="0" borderId="11" xfId="0" applyFont="1" applyFill="1" applyBorder="1" applyAlignment="1">
      <alignment vertical="center"/>
    </xf>
    <xf numFmtId="0" fontId="58" fillId="0" borderId="11" xfId="0" applyFont="1" applyFill="1" applyBorder="1" applyAlignment="1">
      <alignment horizontal="center" vertical="center"/>
    </xf>
    <xf numFmtId="0" fontId="56" fillId="0" borderId="11" xfId="0" applyFont="1" applyFill="1" applyBorder="1" applyAlignment="1">
      <alignment horizontal="center" vertical="center"/>
    </xf>
    <xf numFmtId="0" fontId="58" fillId="0" borderId="43" xfId="0" applyFont="1" applyFill="1" applyBorder="1" applyAlignment="1">
      <alignment horizontal="center" vertical="center"/>
    </xf>
    <xf numFmtId="0" fontId="57" fillId="0" borderId="0" xfId="0" applyFont="1" applyFill="1" applyBorder="1" applyAlignment="1">
      <alignment vertical="center"/>
    </xf>
    <xf numFmtId="0" fontId="58" fillId="0" borderId="42" xfId="0" applyFont="1" applyFill="1" applyBorder="1" applyAlignment="1">
      <alignment horizontal="center" vertical="center"/>
    </xf>
    <xf numFmtId="0" fontId="58" fillId="0" borderId="11" xfId="49" applyFont="1" applyFill="1" applyBorder="1" applyAlignment="1">
      <alignment vertical="center"/>
    </xf>
    <xf numFmtId="0" fontId="59" fillId="0" borderId="11" xfId="0" applyFont="1" applyFill="1" applyBorder="1" applyAlignment="1">
      <alignment vertical="center"/>
    </xf>
    <xf numFmtId="0" fontId="58" fillId="0" borderId="11" xfId="0" applyNumberFormat="1" applyFont="1" applyFill="1" applyBorder="1" applyAlignment="1">
      <alignment vertical="center" wrapText="1"/>
    </xf>
    <xf numFmtId="0" fontId="58" fillId="0" borderId="11" xfId="0" applyFont="1" applyFill="1" applyBorder="1" applyAlignment="1">
      <alignment horizontal="justify" vertical="center"/>
    </xf>
    <xf numFmtId="0" fontId="58" fillId="0" borderId="11" xfId="0" applyFont="1" applyFill="1" applyBorder="1" applyAlignment="1">
      <alignment horizontal="left" vertical="center"/>
    </xf>
    <xf numFmtId="0" fontId="56" fillId="0" borderId="42" xfId="0" applyFont="1" applyFill="1" applyBorder="1" applyAlignment="1">
      <alignment vertical="center"/>
    </xf>
    <xf numFmtId="0" fontId="56" fillId="0" borderId="11" xfId="0" applyFont="1" applyFill="1" applyBorder="1" applyAlignment="1">
      <alignment vertical="center"/>
    </xf>
    <xf numFmtId="0" fontId="56" fillId="0" borderId="44" xfId="0" applyFont="1" applyFill="1" applyBorder="1" applyAlignment="1">
      <alignment horizontal="center" vertical="center"/>
    </xf>
    <xf numFmtId="0" fontId="58" fillId="0" borderId="45" xfId="0" applyFont="1" applyFill="1" applyBorder="1" applyAlignment="1">
      <alignment horizontal="center" vertical="center"/>
    </xf>
    <xf numFmtId="0" fontId="56" fillId="0" borderId="45" xfId="0" applyFont="1" applyFill="1" applyBorder="1" applyAlignment="1">
      <alignment horizontal="center" vertical="center"/>
    </xf>
    <xf numFmtId="0" fontId="58" fillId="0" borderId="46" xfId="0" applyFont="1" applyFill="1" applyBorder="1" applyAlignment="1">
      <alignment horizontal="center" vertical="center"/>
    </xf>
    <xf numFmtId="0" fontId="56" fillId="0" borderId="0" xfId="0" applyFont="1" applyFill="1" applyBorder="1" applyAlignment="1">
      <alignment horizontal="center" vertical="center"/>
    </xf>
    <xf numFmtId="0" fontId="58" fillId="0" borderId="0" xfId="0" applyFont="1" applyFill="1" applyBorder="1" applyAlignment="1">
      <alignment horizontal="center" vertical="center"/>
    </xf>
    <xf numFmtId="49" fontId="58" fillId="0" borderId="0" xfId="0" applyNumberFormat="1" applyFont="1" applyFill="1" applyBorder="1" applyAlignment="1">
      <alignment horizontal="center" vertical="center"/>
    </xf>
    <xf numFmtId="0" fontId="60" fillId="0" borderId="0" xfId="0" applyFont="1" applyFill="1" applyBorder="1" applyAlignment="1">
      <alignment horizontal="center"/>
    </xf>
    <xf numFmtId="0" fontId="6" fillId="0" borderId="0" xfId="0" applyNumberFormat="1" applyFont="1" applyFill="1" applyBorder="1" applyAlignment="1"/>
    <xf numFmtId="0" fontId="61" fillId="0" borderId="0" xfId="0" applyFont="1" applyFill="1" applyBorder="1" applyAlignment="1">
      <alignment horizont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6月30日" xfId="49"/>
    <cellStyle name="常规_2011年全省结算汇总表2012(1).03.28定稿" xfId="50"/>
    <cellStyle name="常规 2" xfId="51"/>
    <cellStyle name="常规 10" xfId="52"/>
    <cellStyle name="常规_2018资本经营预算表(天心区）" xfId="53"/>
    <cellStyle name="常规_（3.17）2017年地方财政预算表 - 天心区" xfId="54"/>
    <cellStyle name="常规 2 4" xfId="55"/>
    <cellStyle name="常规_8月财政收入测算表1" xfId="56"/>
    <cellStyle name="常规 2 3" xfId="57"/>
  </cellStyles>
  <dxfs count="18">
    <dxf>
      <font>
        <color indexed="9"/>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6"/>
  <sheetViews>
    <sheetView workbookViewId="0">
      <selection activeCell="J27" sqref="J27"/>
    </sheetView>
  </sheetViews>
  <sheetFormatPr defaultColWidth="9" defaultRowHeight="14.25"/>
  <cols>
    <col min="1" max="4" width="19.5" style="61" customWidth="1"/>
    <col min="5" max="16384" width="9" style="61"/>
  </cols>
  <sheetData>
    <row r="2" s="61" customFormat="1" ht="42" customHeight="1" spans="1:4">
      <c r="A2" s="317" t="s">
        <v>0</v>
      </c>
      <c r="B2" s="317"/>
      <c r="C2" s="317"/>
      <c r="D2" s="317"/>
    </row>
    <row r="4" s="61" customFormat="1" ht="18" customHeight="1" spans="2:3">
      <c r="B4" s="61" t="s">
        <v>1</v>
      </c>
      <c r="C4" s="61" t="s">
        <v>2</v>
      </c>
    </row>
    <row r="5" s="61" customFormat="1" ht="18" customHeight="1" spans="2:3">
      <c r="B5" s="61" t="s">
        <v>3</v>
      </c>
      <c r="C5" s="61" t="s">
        <v>4</v>
      </c>
    </row>
    <row r="6" s="61" customFormat="1" ht="18" customHeight="1" spans="2:3">
      <c r="B6" s="61" t="s">
        <v>5</v>
      </c>
      <c r="C6" s="61" t="s">
        <v>6</v>
      </c>
    </row>
    <row r="7" s="61" customFormat="1" ht="18" customHeight="1" spans="2:3">
      <c r="B7" s="61" t="s">
        <v>7</v>
      </c>
      <c r="C7" s="61" t="s">
        <v>8</v>
      </c>
    </row>
    <row r="8" s="61" customFormat="1" ht="18" customHeight="1" spans="2:3">
      <c r="B8" s="61" t="s">
        <v>9</v>
      </c>
      <c r="C8" s="61" t="s">
        <v>10</v>
      </c>
    </row>
    <row r="9" s="61" customFormat="1" ht="18" customHeight="1" spans="2:3">
      <c r="B9" s="61" t="s">
        <v>11</v>
      </c>
      <c r="C9" s="61" t="s">
        <v>12</v>
      </c>
    </row>
    <row r="10" s="61" customFormat="1" ht="18" customHeight="1" spans="2:3">
      <c r="B10" s="61" t="s">
        <v>13</v>
      </c>
      <c r="C10" s="61" t="s">
        <v>14</v>
      </c>
    </row>
    <row r="11" s="61" customFormat="1" ht="18" customHeight="1" spans="2:3">
      <c r="B11" s="61" t="s">
        <v>15</v>
      </c>
      <c r="C11" s="61" t="s">
        <v>16</v>
      </c>
    </row>
    <row r="12" s="61" customFormat="1" ht="18" customHeight="1" spans="2:3">
      <c r="B12" s="61" t="s">
        <v>17</v>
      </c>
      <c r="C12" s="61" t="s">
        <v>18</v>
      </c>
    </row>
    <row r="13" s="61" customFormat="1" ht="18" customHeight="1" spans="2:6">
      <c r="B13" s="61" t="s">
        <v>19</v>
      </c>
      <c r="C13" s="61" t="s">
        <v>20</v>
      </c>
      <c r="F13" s="318"/>
    </row>
    <row r="14" s="61" customFormat="1" ht="18" customHeight="1" spans="2:3">
      <c r="B14" s="61" t="s">
        <v>21</v>
      </c>
      <c r="C14" s="61" t="s">
        <v>22</v>
      </c>
    </row>
    <row r="15" s="61" customFormat="1" ht="18" customHeight="1" spans="2:11">
      <c r="B15" s="61" t="s">
        <v>23</v>
      </c>
      <c r="C15" s="61" t="s">
        <v>24</v>
      </c>
      <c r="D15" s="318"/>
      <c r="E15" s="318"/>
      <c r="H15" s="318"/>
      <c r="I15" s="318"/>
      <c r="J15" s="318"/>
      <c r="K15" s="318"/>
    </row>
    <row r="16" s="61" customFormat="1" ht="18" customHeight="1" spans="2:3">
      <c r="B16" s="61" t="s">
        <v>25</v>
      </c>
      <c r="C16" s="61" t="s">
        <v>26</v>
      </c>
    </row>
    <row r="17" s="61" customFormat="1" ht="18" customHeight="1" spans="2:3">
      <c r="B17" s="61" t="s">
        <v>27</v>
      </c>
      <c r="C17" s="61" t="s">
        <v>28</v>
      </c>
    </row>
    <row r="18" s="61" customFormat="1" ht="18" customHeight="1" spans="2:3">
      <c r="B18" s="61" t="s">
        <v>29</v>
      </c>
      <c r="C18" s="61" t="s">
        <v>30</v>
      </c>
    </row>
    <row r="19" s="61" customFormat="1" ht="18" customHeight="1" spans="2:3">
      <c r="B19" s="61" t="s">
        <v>31</v>
      </c>
      <c r="C19" s="61" t="s">
        <v>32</v>
      </c>
    </row>
    <row r="20" s="61" customFormat="1" ht="18" customHeight="1" spans="2:3">
      <c r="B20" s="61" t="s">
        <v>33</v>
      </c>
      <c r="C20" s="61" t="s">
        <v>34</v>
      </c>
    </row>
    <row r="21" s="61" customFormat="1" ht="18" customHeight="1" spans="2:3">
      <c r="B21" s="61" t="s">
        <v>35</v>
      </c>
      <c r="C21" s="61" t="s">
        <v>36</v>
      </c>
    </row>
    <row r="22" s="61" customFormat="1" ht="18" customHeight="1" spans="2:3">
      <c r="B22" s="61" t="s">
        <v>37</v>
      </c>
      <c r="C22" s="61" t="s">
        <v>38</v>
      </c>
    </row>
    <row r="23" s="61" customFormat="1" ht="18" customHeight="1" spans="2:3">
      <c r="B23" s="61" t="s">
        <v>39</v>
      </c>
      <c r="C23" s="61" t="s">
        <v>40</v>
      </c>
    </row>
    <row r="24" s="61" customFormat="1" ht="18" customHeight="1" spans="2:3">
      <c r="B24" s="61" t="s">
        <v>41</v>
      </c>
      <c r="C24" s="61" t="s">
        <v>42</v>
      </c>
    </row>
    <row r="25" s="61" customFormat="1" ht="18" customHeight="1" spans="2:3">
      <c r="B25" s="61" t="s">
        <v>43</v>
      </c>
      <c r="C25" s="61" t="s">
        <v>44</v>
      </c>
    </row>
    <row r="26" s="61" customFormat="1" ht="18" customHeight="1" spans="2:3">
      <c r="B26" s="61" t="s">
        <v>45</v>
      </c>
      <c r="C26" s="61" t="s">
        <v>46</v>
      </c>
    </row>
    <row r="27" s="61" customFormat="1" ht="18" customHeight="1" spans="2:3">
      <c r="B27" s="61" t="s">
        <v>47</v>
      </c>
      <c r="C27" s="61" t="s">
        <v>48</v>
      </c>
    </row>
    <row r="28" s="61" customFormat="1" ht="18" customHeight="1" spans="2:3">
      <c r="B28" s="61" t="s">
        <v>49</v>
      </c>
      <c r="C28" s="61" t="s">
        <v>50</v>
      </c>
    </row>
    <row r="29" s="61" customFormat="1" ht="18" customHeight="1" spans="2:3">
      <c r="B29" s="61" t="s">
        <v>51</v>
      </c>
      <c r="C29" s="61" t="s">
        <v>52</v>
      </c>
    </row>
    <row r="30" s="61" customFormat="1" ht="18" customHeight="1" spans="2:3">
      <c r="B30" s="61" t="s">
        <v>53</v>
      </c>
      <c r="C30" s="61" t="s">
        <v>54</v>
      </c>
    </row>
    <row r="31" s="61" customFormat="1" ht="18" customHeight="1" spans="2:3">
      <c r="B31" s="61" t="s">
        <v>55</v>
      </c>
      <c r="C31" s="61" t="s">
        <v>56</v>
      </c>
    </row>
    <row r="32" s="61" customFormat="1" ht="18" customHeight="1" spans="2:3">
      <c r="B32" s="61" t="s">
        <v>57</v>
      </c>
      <c r="C32" s="61" t="s">
        <v>58</v>
      </c>
    </row>
    <row r="33" s="61" customFormat="1" ht="18" customHeight="1" spans="2:3">
      <c r="B33" s="61" t="s">
        <v>59</v>
      </c>
      <c r="C33" s="61" t="s">
        <v>60</v>
      </c>
    </row>
    <row r="34" s="61" customFormat="1" ht="18" customHeight="1"/>
    <row r="35" s="61" customFormat="1" ht="25.5" spans="1:4">
      <c r="A35" s="319" t="s">
        <v>61</v>
      </c>
      <c r="B35" s="319"/>
      <c r="C35" s="319"/>
      <c r="D35" s="319"/>
    </row>
    <row r="36" s="61" customFormat="1" ht="25.5" spans="1:4">
      <c r="A36" s="319" t="s">
        <v>62</v>
      </c>
      <c r="B36" s="319"/>
      <c r="C36" s="319"/>
      <c r="D36" s="319"/>
    </row>
  </sheetData>
  <mergeCells count="3">
    <mergeCell ref="A2:D2"/>
    <mergeCell ref="A35:D35"/>
    <mergeCell ref="A36:D3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E14" sqref="E14"/>
    </sheetView>
  </sheetViews>
  <sheetFormatPr defaultColWidth="9" defaultRowHeight="14.25" outlineLevelCol="6"/>
  <cols>
    <col min="1" max="1" width="6.875" style="287" customWidth="1"/>
    <col min="2" max="2" width="25.125" style="111" customWidth="1"/>
    <col min="3" max="3" width="10.25" style="177" customWidth="1"/>
    <col min="4" max="4" width="6.875" style="287" customWidth="1"/>
    <col min="5" max="5" width="23.875" style="111" customWidth="1"/>
    <col min="6" max="6" width="10.25" style="177" customWidth="1"/>
    <col min="7" max="16384" width="9" style="177"/>
  </cols>
  <sheetData>
    <row r="1" s="111" customFormat="1" ht="13" customHeight="1" spans="1:6">
      <c r="A1" s="287"/>
      <c r="C1" s="177"/>
      <c r="D1" s="287"/>
      <c r="F1" s="177"/>
    </row>
    <row r="2" s="285" customFormat="1" ht="27" customHeight="1" spans="1:6">
      <c r="A2" s="288" t="s">
        <v>2</v>
      </c>
      <c r="B2" s="289"/>
      <c r="C2" s="289"/>
      <c r="D2" s="288"/>
      <c r="E2" s="289"/>
      <c r="F2" s="289"/>
    </row>
    <row r="3" s="285" customFormat="1" ht="23" customHeight="1" spans="1:6">
      <c r="A3" s="290"/>
      <c r="C3" s="286"/>
      <c r="D3" s="290"/>
      <c r="E3" s="291" t="s">
        <v>63</v>
      </c>
      <c r="F3" s="291"/>
    </row>
    <row r="4" s="286" customFormat="1" ht="29" customHeight="1" spans="1:7">
      <c r="A4" s="292" t="s">
        <v>64</v>
      </c>
      <c r="B4" s="293" t="s">
        <v>65</v>
      </c>
      <c r="C4" s="293" t="s">
        <v>66</v>
      </c>
      <c r="D4" s="293" t="s">
        <v>64</v>
      </c>
      <c r="E4" s="293" t="s">
        <v>67</v>
      </c>
      <c r="F4" s="294" t="s">
        <v>66</v>
      </c>
      <c r="G4" s="295"/>
    </row>
    <row r="5" s="285" customFormat="1" ht="30" customHeight="1" spans="1:7">
      <c r="A5" s="296" t="s">
        <v>68</v>
      </c>
      <c r="B5" s="297" t="s">
        <v>69</v>
      </c>
      <c r="C5" s="298">
        <f>C6+C7</f>
        <v>128000</v>
      </c>
      <c r="D5" s="299" t="s">
        <v>68</v>
      </c>
      <c r="E5" s="297" t="s">
        <v>70</v>
      </c>
      <c r="F5" s="300">
        <f>F6+F7+F8</f>
        <v>559500</v>
      </c>
      <c r="G5" s="301"/>
    </row>
    <row r="6" s="285" customFormat="1" ht="30" customHeight="1" spans="1:7">
      <c r="A6" s="302">
        <v>1</v>
      </c>
      <c r="B6" s="303" t="s">
        <v>71</v>
      </c>
      <c r="C6" s="298">
        <v>91900</v>
      </c>
      <c r="D6" s="298">
        <v>1</v>
      </c>
      <c r="E6" s="297" t="s">
        <v>72</v>
      </c>
      <c r="F6" s="300">
        <v>326054</v>
      </c>
      <c r="G6" s="301"/>
    </row>
    <row r="7" s="285" customFormat="1" ht="30" customHeight="1" spans="1:7">
      <c r="A7" s="302">
        <v>2</v>
      </c>
      <c r="B7" s="303" t="s">
        <v>73</v>
      </c>
      <c r="C7" s="298">
        <v>36100</v>
      </c>
      <c r="D7" s="298">
        <v>2</v>
      </c>
      <c r="E7" s="297" t="s">
        <v>74</v>
      </c>
      <c r="F7" s="300">
        <v>79746</v>
      </c>
      <c r="G7" s="301"/>
    </row>
    <row r="8" s="285" customFormat="1" ht="30" customHeight="1" spans="1:7">
      <c r="A8" s="296"/>
      <c r="B8" s="303"/>
      <c r="C8" s="298"/>
      <c r="D8" s="298">
        <v>3</v>
      </c>
      <c r="E8" s="297" t="s">
        <v>75</v>
      </c>
      <c r="F8" s="300">
        <v>153700</v>
      </c>
      <c r="G8" s="301"/>
    </row>
    <row r="9" s="285" customFormat="1" ht="30" customHeight="1" spans="1:7">
      <c r="A9" s="296"/>
      <c r="B9" s="303"/>
      <c r="C9" s="298"/>
      <c r="D9" s="299"/>
      <c r="E9" s="297"/>
      <c r="F9" s="300"/>
      <c r="G9" s="301"/>
    </row>
    <row r="10" s="285" customFormat="1" ht="30" customHeight="1" spans="1:7">
      <c r="A10" s="296" t="s">
        <v>76</v>
      </c>
      <c r="B10" s="297" t="s">
        <v>77</v>
      </c>
      <c r="C10" s="298">
        <f>C11+C12</f>
        <v>319700</v>
      </c>
      <c r="D10" s="299" t="s">
        <v>76</v>
      </c>
      <c r="E10" s="304" t="s">
        <v>78</v>
      </c>
      <c r="F10" s="300">
        <v>5000</v>
      </c>
      <c r="G10" s="301"/>
    </row>
    <row r="11" s="285" customFormat="1" ht="30" customHeight="1" spans="1:7">
      <c r="A11" s="302">
        <v>1</v>
      </c>
      <c r="B11" s="305" t="s">
        <v>79</v>
      </c>
      <c r="C11" s="298">
        <v>282700</v>
      </c>
      <c r="D11" s="299"/>
      <c r="E11" s="304"/>
      <c r="F11" s="300"/>
      <c r="G11" s="301"/>
    </row>
    <row r="12" s="285" customFormat="1" ht="30" customHeight="1" spans="1:7">
      <c r="A12" s="302">
        <v>2</v>
      </c>
      <c r="B12" s="297" t="s">
        <v>80</v>
      </c>
      <c r="C12" s="298">
        <v>37000</v>
      </c>
      <c r="D12" s="299"/>
      <c r="E12" s="306"/>
      <c r="F12" s="300"/>
      <c r="G12" s="301"/>
    </row>
    <row r="13" s="285" customFormat="1" ht="30" customHeight="1" spans="1:7">
      <c r="A13" s="296"/>
      <c r="B13" s="297"/>
      <c r="C13" s="298"/>
      <c r="D13" s="299"/>
      <c r="E13" s="304"/>
      <c r="F13" s="300"/>
      <c r="G13" s="301"/>
    </row>
    <row r="14" s="285" customFormat="1" ht="30" customHeight="1" spans="1:7">
      <c r="A14" s="296" t="s">
        <v>81</v>
      </c>
      <c r="B14" s="297" t="s">
        <v>82</v>
      </c>
      <c r="C14" s="298">
        <v>79746</v>
      </c>
      <c r="D14" s="299"/>
      <c r="E14" s="307"/>
      <c r="F14" s="300"/>
      <c r="G14" s="301"/>
    </row>
    <row r="15" s="285" customFormat="1" ht="30" customHeight="1" spans="1:7">
      <c r="A15" s="296"/>
      <c r="B15" s="297"/>
      <c r="C15" s="298"/>
      <c r="D15" s="299"/>
      <c r="E15" s="307"/>
      <c r="F15" s="300"/>
      <c r="G15" s="301"/>
    </row>
    <row r="16" s="285" customFormat="1" ht="30" customHeight="1" spans="1:7">
      <c r="A16" s="296" t="s">
        <v>83</v>
      </c>
      <c r="B16" s="297" t="s">
        <v>84</v>
      </c>
      <c r="C16" s="298">
        <v>805</v>
      </c>
      <c r="D16" s="299"/>
      <c r="E16" s="307"/>
      <c r="F16" s="300"/>
      <c r="G16" s="301"/>
    </row>
    <row r="17" s="285" customFormat="1" ht="30" customHeight="1" spans="1:7">
      <c r="A17" s="308"/>
      <c r="B17" s="297"/>
      <c r="C17" s="298"/>
      <c r="D17" s="299"/>
      <c r="E17" s="297"/>
      <c r="F17" s="300"/>
      <c r="G17" s="301"/>
    </row>
    <row r="18" s="285" customFormat="1" ht="30" customHeight="1" spans="1:7">
      <c r="A18" s="296" t="s">
        <v>85</v>
      </c>
      <c r="B18" s="297" t="s">
        <v>86</v>
      </c>
      <c r="C18" s="298">
        <f>C19+C20</f>
        <v>36249</v>
      </c>
      <c r="D18" s="299"/>
      <c r="E18" s="297"/>
      <c r="F18" s="300"/>
      <c r="G18" s="301"/>
    </row>
    <row r="19" s="285" customFormat="1" ht="30" customHeight="1" spans="1:7">
      <c r="A19" s="296"/>
      <c r="B19" s="297" t="s">
        <v>87</v>
      </c>
      <c r="C19" s="298">
        <v>27800</v>
      </c>
      <c r="D19" s="299"/>
      <c r="E19" s="297"/>
      <c r="F19" s="300"/>
      <c r="G19" s="301"/>
    </row>
    <row r="20" s="285" customFormat="1" ht="30" customHeight="1" spans="1:7">
      <c r="A20" s="296"/>
      <c r="B20" s="297" t="s">
        <v>88</v>
      </c>
      <c r="C20" s="298">
        <v>8449</v>
      </c>
      <c r="D20" s="309"/>
      <c r="E20" s="297"/>
      <c r="F20" s="300"/>
      <c r="G20" s="301"/>
    </row>
    <row r="21" s="285" customFormat="1" ht="30" customHeight="1" spans="1:7">
      <c r="A21" s="296"/>
      <c r="B21" s="297"/>
      <c r="C21" s="298"/>
      <c r="D21" s="309"/>
      <c r="E21" s="297"/>
      <c r="F21" s="300"/>
      <c r="G21" s="301"/>
    </row>
    <row r="22" s="285" customFormat="1" ht="30" customHeight="1" spans="1:7">
      <c r="A22" s="310"/>
      <c r="B22" s="311" t="s">
        <v>89</v>
      </c>
      <c r="C22" s="311">
        <f>C5+C10+C14+C18+C16</f>
        <v>564500</v>
      </c>
      <c r="D22" s="312"/>
      <c r="E22" s="311" t="s">
        <v>89</v>
      </c>
      <c r="F22" s="313">
        <f>F5+F10</f>
        <v>564500</v>
      </c>
      <c r="G22" s="301"/>
    </row>
    <row r="23" s="285" customFormat="1" ht="26" customHeight="1" spans="1:7">
      <c r="A23" s="314"/>
      <c r="B23" s="315"/>
      <c r="C23" s="315"/>
      <c r="D23" s="314"/>
      <c r="E23" s="315"/>
      <c r="F23" s="315"/>
      <c r="G23" s="301"/>
    </row>
    <row r="24" s="285" customFormat="1" ht="29" customHeight="1" spans="1:6">
      <c r="A24" s="316" t="s">
        <v>90</v>
      </c>
      <c r="B24" s="316"/>
      <c r="C24" s="316"/>
      <c r="D24" s="316"/>
      <c r="E24" s="316"/>
      <c r="F24" s="316"/>
    </row>
    <row r="25" s="285" customFormat="1" ht="27" customHeight="1" spans="1:6">
      <c r="A25" s="290"/>
      <c r="C25" s="286"/>
      <c r="D25" s="290"/>
      <c r="F25" s="286"/>
    </row>
  </sheetData>
  <mergeCells count="3">
    <mergeCell ref="A2:F2"/>
    <mergeCell ref="E3:F3"/>
    <mergeCell ref="A24:F2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pane ySplit="3" topLeftCell="A4" activePane="bottomLeft" state="frozen"/>
      <selection/>
      <selection pane="bottomLeft" activeCell="J11" sqref="J11"/>
    </sheetView>
  </sheetViews>
  <sheetFormatPr defaultColWidth="9" defaultRowHeight="14.25" outlineLevelCol="5"/>
  <cols>
    <col min="1" max="1" width="36.75" style="111" customWidth="1"/>
    <col min="2" max="2" width="14.875" style="111" customWidth="1"/>
    <col min="3" max="3" width="12.375" style="111" customWidth="1"/>
    <col min="4" max="4" width="14.25" style="111" customWidth="1"/>
    <col min="5" max="5" width="12.75" style="267" customWidth="1"/>
    <col min="6" max="6" width="10.375" style="111" customWidth="1"/>
    <col min="7" max="16384" width="9" style="111"/>
  </cols>
  <sheetData>
    <row r="1" s="111" customFormat="1" ht="38.25" customHeight="1" spans="1:6">
      <c r="A1" s="268" t="s">
        <v>4</v>
      </c>
      <c r="B1" s="268"/>
      <c r="C1" s="268"/>
      <c r="D1" s="268"/>
      <c r="E1" s="269"/>
      <c r="F1" s="268"/>
    </row>
    <row r="2" s="111" customFormat="1" ht="30" customHeight="1" spans="5:6">
      <c r="E2" s="270" t="s">
        <v>63</v>
      </c>
      <c r="F2" s="271"/>
    </row>
    <row r="3" s="111" customFormat="1" ht="33" customHeight="1" spans="1:6">
      <c r="A3" s="106" t="s">
        <v>91</v>
      </c>
      <c r="B3" s="106" t="s">
        <v>92</v>
      </c>
      <c r="C3" s="106" t="s">
        <v>93</v>
      </c>
      <c r="D3" s="106" t="s">
        <v>94</v>
      </c>
      <c r="E3" s="272" t="s">
        <v>95</v>
      </c>
      <c r="F3" s="106" t="s">
        <v>96</v>
      </c>
    </row>
    <row r="4" s="111" customFormat="1" ht="25" customHeight="1" spans="1:6">
      <c r="A4" s="273" t="s">
        <v>97</v>
      </c>
      <c r="B4" s="274">
        <f>SUM(B5:B18)</f>
        <v>91900</v>
      </c>
      <c r="C4" s="274">
        <f>SUM(C5:C18)</f>
        <v>83513</v>
      </c>
      <c r="D4" s="274">
        <f>SUM(D5:D18)</f>
        <v>8387</v>
      </c>
      <c r="E4" s="275">
        <f t="shared" ref="E4:E17" si="0">D4/C4</f>
        <v>0.100427478356663</v>
      </c>
      <c r="F4" s="276"/>
    </row>
    <row r="5" s="111" customFormat="1" ht="25" customHeight="1" spans="1:6">
      <c r="A5" s="277" t="s">
        <v>98</v>
      </c>
      <c r="B5" s="278">
        <v>25500</v>
      </c>
      <c r="C5" s="279">
        <v>22027</v>
      </c>
      <c r="D5" s="274">
        <f t="shared" ref="D5:D25" si="1">B5-C5</f>
        <v>3473</v>
      </c>
      <c r="E5" s="275">
        <f t="shared" si="0"/>
        <v>0.157670132110592</v>
      </c>
      <c r="F5" s="280"/>
    </row>
    <row r="6" s="111" customFormat="1" ht="25" customHeight="1" spans="1:6">
      <c r="A6" s="277" t="s">
        <v>99</v>
      </c>
      <c r="B6" s="278">
        <v>3100</v>
      </c>
      <c r="C6" s="279">
        <v>2825</v>
      </c>
      <c r="D6" s="274">
        <f t="shared" si="1"/>
        <v>275</v>
      </c>
      <c r="E6" s="275">
        <f t="shared" si="0"/>
        <v>0.0973451327433628</v>
      </c>
      <c r="F6" s="280"/>
    </row>
    <row r="7" s="111" customFormat="1" ht="25" customHeight="1" spans="1:6">
      <c r="A7" s="277" t="s">
        <v>100</v>
      </c>
      <c r="B7" s="278">
        <v>600</v>
      </c>
      <c r="C7" s="279">
        <v>367</v>
      </c>
      <c r="D7" s="274">
        <f t="shared" si="1"/>
        <v>233</v>
      </c>
      <c r="E7" s="275">
        <f t="shared" si="0"/>
        <v>0.634877384196185</v>
      </c>
      <c r="F7" s="280"/>
    </row>
    <row r="8" s="111" customFormat="1" ht="25" customHeight="1" spans="1:6">
      <c r="A8" s="277" t="s">
        <v>101</v>
      </c>
      <c r="B8" s="278">
        <v>1600</v>
      </c>
      <c r="C8" s="279">
        <v>980</v>
      </c>
      <c r="D8" s="274">
        <f t="shared" si="1"/>
        <v>620</v>
      </c>
      <c r="E8" s="275">
        <f t="shared" si="0"/>
        <v>0.63265306122449</v>
      </c>
      <c r="F8" s="280"/>
    </row>
    <row r="9" s="111" customFormat="1" ht="25" customHeight="1" spans="1:6">
      <c r="A9" s="277" t="s">
        <v>102</v>
      </c>
      <c r="B9" s="278">
        <v>3200</v>
      </c>
      <c r="C9" s="279">
        <v>2649</v>
      </c>
      <c r="D9" s="274">
        <f t="shared" si="1"/>
        <v>551</v>
      </c>
      <c r="E9" s="275">
        <f t="shared" si="0"/>
        <v>0.20800302000755</v>
      </c>
      <c r="F9" s="280"/>
    </row>
    <row r="10" s="111" customFormat="1" ht="25" customHeight="1" spans="1:6">
      <c r="A10" s="277" t="s">
        <v>103</v>
      </c>
      <c r="B10" s="278">
        <v>29000</v>
      </c>
      <c r="C10" s="281">
        <v>27713</v>
      </c>
      <c r="D10" s="274">
        <f t="shared" si="1"/>
        <v>1287</v>
      </c>
      <c r="E10" s="275">
        <f t="shared" si="0"/>
        <v>0.0464402987767474</v>
      </c>
      <c r="F10" s="280"/>
    </row>
    <row r="11" s="111" customFormat="1" ht="25" customHeight="1" spans="1:6">
      <c r="A11" s="277" t="s">
        <v>104</v>
      </c>
      <c r="B11" s="278">
        <v>1500</v>
      </c>
      <c r="C11" s="281">
        <v>1214</v>
      </c>
      <c r="D11" s="274">
        <f t="shared" si="1"/>
        <v>286</v>
      </c>
      <c r="E11" s="275">
        <f t="shared" si="0"/>
        <v>0.235584843492586</v>
      </c>
      <c r="F11" s="280"/>
    </row>
    <row r="12" s="111" customFormat="1" ht="25" customHeight="1" spans="1:6">
      <c r="A12" s="277" t="s">
        <v>105</v>
      </c>
      <c r="B12" s="278">
        <v>2500</v>
      </c>
      <c r="C12" s="281">
        <v>2304</v>
      </c>
      <c r="D12" s="274">
        <f t="shared" si="1"/>
        <v>196</v>
      </c>
      <c r="E12" s="275">
        <f t="shared" si="0"/>
        <v>0.0850694444444444</v>
      </c>
      <c r="F12" s="280"/>
    </row>
    <row r="13" s="111" customFormat="1" ht="25" customHeight="1" spans="1:6">
      <c r="A13" s="277" t="s">
        <v>106</v>
      </c>
      <c r="B13" s="278">
        <v>7100</v>
      </c>
      <c r="C13" s="279">
        <v>6816</v>
      </c>
      <c r="D13" s="274">
        <f t="shared" si="1"/>
        <v>284</v>
      </c>
      <c r="E13" s="275">
        <f t="shared" si="0"/>
        <v>0.0416666666666667</v>
      </c>
      <c r="F13" s="280"/>
    </row>
    <row r="14" s="111" customFormat="1" ht="25" customHeight="1" spans="1:6">
      <c r="A14" s="277" t="s">
        <v>107</v>
      </c>
      <c r="B14" s="278">
        <v>2000</v>
      </c>
      <c r="C14" s="279">
        <v>1627</v>
      </c>
      <c r="D14" s="274">
        <f t="shared" si="1"/>
        <v>373</v>
      </c>
      <c r="E14" s="275">
        <f t="shared" si="0"/>
        <v>0.229256299938537</v>
      </c>
      <c r="F14" s="280"/>
    </row>
    <row r="15" s="111" customFormat="1" ht="25" customHeight="1" spans="1:6">
      <c r="A15" s="277" t="s">
        <v>108</v>
      </c>
      <c r="B15" s="278">
        <v>8600</v>
      </c>
      <c r="C15" s="279">
        <v>8141</v>
      </c>
      <c r="D15" s="274">
        <f t="shared" si="1"/>
        <v>459</v>
      </c>
      <c r="E15" s="275">
        <f t="shared" si="0"/>
        <v>0.0563812799410392</v>
      </c>
      <c r="F15" s="280"/>
    </row>
    <row r="16" s="111" customFormat="1" ht="25" customHeight="1" spans="1:6">
      <c r="A16" s="277" t="s">
        <v>109</v>
      </c>
      <c r="B16" s="278">
        <v>7120</v>
      </c>
      <c r="C16" s="279">
        <v>6775</v>
      </c>
      <c r="D16" s="274">
        <f t="shared" si="1"/>
        <v>345</v>
      </c>
      <c r="E16" s="275">
        <f t="shared" si="0"/>
        <v>0.0509225092250922</v>
      </c>
      <c r="F16" s="280"/>
    </row>
    <row r="17" s="111" customFormat="1" ht="25" customHeight="1" spans="1:6">
      <c r="A17" s="277" t="s">
        <v>110</v>
      </c>
      <c r="B17" s="278">
        <v>80</v>
      </c>
      <c r="C17" s="279">
        <v>75</v>
      </c>
      <c r="D17" s="274">
        <f t="shared" si="1"/>
        <v>5</v>
      </c>
      <c r="E17" s="275">
        <f t="shared" si="0"/>
        <v>0.0666666666666667</v>
      </c>
      <c r="F17" s="280"/>
    </row>
    <row r="18" s="111" customFormat="1" ht="25" customHeight="1" spans="1:6">
      <c r="A18" s="277" t="s">
        <v>111</v>
      </c>
      <c r="B18" s="280"/>
      <c r="C18" s="282"/>
      <c r="D18" s="274">
        <f t="shared" si="1"/>
        <v>0</v>
      </c>
      <c r="E18" s="275">
        <v>0</v>
      </c>
      <c r="F18" s="280"/>
    </row>
    <row r="19" s="111" customFormat="1" ht="25" customHeight="1" spans="1:6">
      <c r="A19" s="273" t="s">
        <v>112</v>
      </c>
      <c r="B19" s="274">
        <f>SUM(B20:B24)</f>
        <v>36100</v>
      </c>
      <c r="C19" s="274">
        <f>SUM(C20:C24)</f>
        <v>33992</v>
      </c>
      <c r="D19" s="274">
        <f t="shared" si="1"/>
        <v>2108</v>
      </c>
      <c r="E19" s="275">
        <f t="shared" ref="E19:E25" si="2">D19/C19</f>
        <v>0.0620145916686279</v>
      </c>
      <c r="F19" s="276"/>
    </row>
    <row r="20" s="111" customFormat="1" ht="25" customHeight="1" spans="1:6">
      <c r="A20" s="277" t="s">
        <v>113</v>
      </c>
      <c r="B20" s="280">
        <v>5800</v>
      </c>
      <c r="C20" s="283">
        <v>5699</v>
      </c>
      <c r="D20" s="274">
        <f t="shared" si="1"/>
        <v>101</v>
      </c>
      <c r="E20" s="275">
        <f t="shared" si="2"/>
        <v>0.0177224074399017</v>
      </c>
      <c r="F20" s="280"/>
    </row>
    <row r="21" s="111" customFormat="1" ht="25" customHeight="1" spans="1:6">
      <c r="A21" s="277" t="s">
        <v>114</v>
      </c>
      <c r="B21" s="280">
        <v>1800</v>
      </c>
      <c r="C21" s="283">
        <v>1949</v>
      </c>
      <c r="D21" s="274">
        <f t="shared" si="1"/>
        <v>-149</v>
      </c>
      <c r="E21" s="275">
        <f t="shared" si="2"/>
        <v>-0.0764494612621857</v>
      </c>
      <c r="F21" s="280"/>
    </row>
    <row r="22" s="111" customFormat="1" ht="25" customHeight="1" spans="1:6">
      <c r="A22" s="277" t="s">
        <v>115</v>
      </c>
      <c r="B22" s="280">
        <v>7260</v>
      </c>
      <c r="C22" s="283">
        <v>5982</v>
      </c>
      <c r="D22" s="274">
        <f t="shared" si="1"/>
        <v>1278</v>
      </c>
      <c r="E22" s="275">
        <f t="shared" si="2"/>
        <v>0.213640922768305</v>
      </c>
      <c r="F22" s="280"/>
    </row>
    <row r="23" s="111" customFormat="1" ht="25" customHeight="1" spans="1:6">
      <c r="A23" s="277" t="s">
        <v>116</v>
      </c>
      <c r="B23" s="280">
        <v>20000</v>
      </c>
      <c r="C23" s="74">
        <v>19440</v>
      </c>
      <c r="D23" s="274">
        <f t="shared" si="1"/>
        <v>560</v>
      </c>
      <c r="E23" s="275">
        <f t="shared" si="2"/>
        <v>0.0288065843621399</v>
      </c>
      <c r="F23" s="280"/>
    </row>
    <row r="24" s="111" customFormat="1" ht="25" customHeight="1" spans="1:6">
      <c r="A24" s="277" t="s">
        <v>117</v>
      </c>
      <c r="B24" s="74">
        <v>1240</v>
      </c>
      <c r="C24" s="280">
        <v>922</v>
      </c>
      <c r="D24" s="274">
        <f t="shared" si="1"/>
        <v>318</v>
      </c>
      <c r="E24" s="275">
        <f t="shared" si="2"/>
        <v>0.344902386117137</v>
      </c>
      <c r="F24" s="280"/>
    </row>
    <row r="25" s="111" customFormat="1" ht="25" customHeight="1" spans="1:6">
      <c r="A25" s="284" t="s">
        <v>118</v>
      </c>
      <c r="B25" s="280">
        <f>B4+B19</f>
        <v>128000</v>
      </c>
      <c r="C25" s="280">
        <f>C4+C19</f>
        <v>117505</v>
      </c>
      <c r="D25" s="274">
        <f t="shared" si="1"/>
        <v>10495</v>
      </c>
      <c r="E25" s="275">
        <f t="shared" si="2"/>
        <v>0.0893153482830518</v>
      </c>
      <c r="F25" s="280"/>
    </row>
    <row r="26" s="111" customFormat="1" spans="1:5">
      <c r="A26" s="163"/>
      <c r="E26" s="267"/>
    </row>
    <row r="27" s="111" customFormat="1" spans="1:5">
      <c r="A27" s="163"/>
      <c r="E27" s="267"/>
    </row>
    <row r="28" s="111" customFormat="1" spans="1:5">
      <c r="A28" s="163"/>
      <c r="E28" s="267"/>
    </row>
    <row r="29" s="111" customFormat="1" spans="1:5">
      <c r="A29" s="163"/>
      <c r="E29" s="267"/>
    </row>
    <row r="30" s="111" customFormat="1" spans="1:5">
      <c r="A30" s="163"/>
      <c r="E30" s="267"/>
    </row>
    <row r="31" s="111" customFormat="1" spans="1:5">
      <c r="A31" s="163"/>
      <c r="E31" s="267"/>
    </row>
    <row r="32" s="111" customFormat="1" spans="1:5">
      <c r="A32" s="163"/>
      <c r="E32" s="267"/>
    </row>
  </sheetData>
  <mergeCells count="2">
    <mergeCell ref="A1:F1"/>
    <mergeCell ref="E2:F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69"/>
  <sheetViews>
    <sheetView workbookViewId="0">
      <pane ySplit="3" topLeftCell="A12" activePane="bottomLeft" state="frozen"/>
      <selection/>
      <selection pane="bottomLeft" activeCell="I1254" sqref="I1254"/>
    </sheetView>
  </sheetViews>
  <sheetFormatPr defaultColWidth="9" defaultRowHeight="15.75" outlineLevelCol="5"/>
  <cols>
    <col min="1" max="1" width="46.625" style="231" customWidth="1"/>
    <col min="2" max="3" width="19.5" style="231" customWidth="1"/>
    <col min="4" max="4" width="16" style="231" customWidth="1"/>
    <col min="5" max="5" width="19.5" style="231" customWidth="1"/>
    <col min="6" max="16384" width="9" style="231"/>
  </cols>
  <sheetData>
    <row r="1" s="263" customFormat="1" ht="35" customHeight="1" spans="1:5">
      <c r="A1" s="232" t="s">
        <v>6</v>
      </c>
      <c r="B1" s="232"/>
      <c r="C1" s="232"/>
      <c r="D1" s="232"/>
      <c r="E1" s="232"/>
    </row>
    <row r="2" s="61" customFormat="1" ht="14.25" spans="1:5">
      <c r="A2" s="233"/>
      <c r="B2" s="233"/>
      <c r="C2" s="233"/>
      <c r="D2" s="233"/>
      <c r="E2" s="264" t="s">
        <v>119</v>
      </c>
    </row>
    <row r="3" s="61" customFormat="1" ht="33" customHeight="1" spans="1:5">
      <c r="A3" s="235" t="s">
        <v>120</v>
      </c>
      <c r="B3" s="236" t="s">
        <v>121</v>
      </c>
      <c r="C3" s="235" t="s">
        <v>122</v>
      </c>
      <c r="D3" s="236" t="s">
        <v>123</v>
      </c>
      <c r="E3" s="235" t="s">
        <v>96</v>
      </c>
    </row>
    <row r="4" s="61" customFormat="1" ht="18" customHeight="1" spans="1:5">
      <c r="A4" s="237" t="s">
        <v>124</v>
      </c>
      <c r="B4" s="238">
        <f>B5+B17+B26+B37+B48+B59+B70+B78+B87+B100+B109+B120+B132+B139+B147+B153+B160+B167+B174+B181+B188+B196+B202+B208+B215+B230</f>
        <v>41289</v>
      </c>
      <c r="C4" s="238">
        <f>C5+C17+C26+C37+C48+C59+C70+C78+C87+C100+C109+C120+C132+C139+C147+C153+C160+C167+C174+C181+C188+C196+C202+C208+C215+C230</f>
        <v>41964</v>
      </c>
      <c r="D4" s="239">
        <f t="shared" ref="D4:D7" si="0">C4/B4</f>
        <v>1.01634817990264</v>
      </c>
      <c r="E4" s="237"/>
    </row>
    <row r="5" s="61" customFormat="1" ht="18" customHeight="1" spans="1:5">
      <c r="A5" s="240" t="s">
        <v>125</v>
      </c>
      <c r="B5" s="241">
        <f>SUM(B6:B16)</f>
        <v>1368</v>
      </c>
      <c r="C5" s="241">
        <f>SUM(C6:C16)</f>
        <v>1363</v>
      </c>
      <c r="D5" s="239">
        <f t="shared" si="0"/>
        <v>0.996345029239766</v>
      </c>
      <c r="E5" s="237"/>
    </row>
    <row r="6" s="61" customFormat="1" ht="18" customHeight="1" spans="1:5">
      <c r="A6" s="240" t="s">
        <v>126</v>
      </c>
      <c r="B6" s="242">
        <v>908</v>
      </c>
      <c r="C6" s="243">
        <v>910</v>
      </c>
      <c r="D6" s="239">
        <f t="shared" si="0"/>
        <v>1.00220264317181</v>
      </c>
      <c r="E6" s="237"/>
    </row>
    <row r="7" s="61" customFormat="1" ht="18" customHeight="1" spans="1:5">
      <c r="A7" s="240" t="s">
        <v>127</v>
      </c>
      <c r="B7" s="242">
        <v>447</v>
      </c>
      <c r="C7" s="243">
        <v>440</v>
      </c>
      <c r="D7" s="239">
        <f t="shared" si="0"/>
        <v>0.984340044742729</v>
      </c>
      <c r="E7" s="237"/>
    </row>
    <row r="8" s="61" customFormat="1" ht="18" customHeight="1" spans="1:5">
      <c r="A8" s="244" t="s">
        <v>128</v>
      </c>
      <c r="B8" s="242"/>
      <c r="C8" s="243"/>
      <c r="D8" s="239"/>
      <c r="E8" s="237"/>
    </row>
    <row r="9" s="61" customFormat="1" ht="18" customHeight="1" spans="1:5">
      <c r="A9" s="244" t="s">
        <v>129</v>
      </c>
      <c r="B9" s="242"/>
      <c r="C9" s="243"/>
      <c r="D9" s="239"/>
      <c r="E9" s="237"/>
    </row>
    <row r="10" s="61" customFormat="1" ht="18" customHeight="1" spans="1:5">
      <c r="A10" s="244" t="s">
        <v>130</v>
      </c>
      <c r="B10" s="242"/>
      <c r="C10" s="243"/>
      <c r="D10" s="239"/>
      <c r="E10" s="237"/>
    </row>
    <row r="11" s="61" customFormat="1" ht="18" customHeight="1" spans="1:5">
      <c r="A11" s="237" t="s">
        <v>131</v>
      </c>
      <c r="B11" s="242"/>
      <c r="C11" s="243"/>
      <c r="D11" s="239"/>
      <c r="E11" s="237"/>
    </row>
    <row r="12" s="61" customFormat="1" ht="18" customHeight="1" spans="1:5">
      <c r="A12" s="237" t="s">
        <v>132</v>
      </c>
      <c r="B12" s="242"/>
      <c r="C12" s="243"/>
      <c r="D12" s="239"/>
      <c r="E12" s="237"/>
    </row>
    <row r="13" s="61" customFormat="1" ht="18" customHeight="1" spans="1:5">
      <c r="A13" s="237" t="s">
        <v>133</v>
      </c>
      <c r="B13" s="242">
        <v>13</v>
      </c>
      <c r="C13" s="243">
        <v>13</v>
      </c>
      <c r="D13" s="239">
        <f t="shared" ref="D13:D19" si="1">C13/B13</f>
        <v>1</v>
      </c>
      <c r="E13" s="237"/>
    </row>
    <row r="14" s="61" customFormat="1" ht="18" customHeight="1" spans="1:5">
      <c r="A14" s="237" t="s">
        <v>134</v>
      </c>
      <c r="B14" s="242"/>
      <c r="C14" s="243"/>
      <c r="D14" s="239"/>
      <c r="E14" s="237"/>
    </row>
    <row r="15" s="61" customFormat="1" ht="18" customHeight="1" spans="1:5">
      <c r="A15" s="237" t="s">
        <v>135</v>
      </c>
      <c r="B15" s="242"/>
      <c r="C15" s="243"/>
      <c r="D15" s="239"/>
      <c r="E15" s="237"/>
    </row>
    <row r="16" s="61" customFormat="1" ht="18" customHeight="1" spans="1:5">
      <c r="A16" s="237" t="s">
        <v>136</v>
      </c>
      <c r="B16" s="242"/>
      <c r="C16" s="243"/>
      <c r="D16" s="239"/>
      <c r="E16" s="237"/>
    </row>
    <row r="17" s="61" customFormat="1" ht="18" customHeight="1" spans="1:5">
      <c r="A17" s="240" t="s">
        <v>137</v>
      </c>
      <c r="B17" s="241">
        <f>SUM(B18:B25)</f>
        <v>779</v>
      </c>
      <c r="C17" s="241">
        <f>SUM(C18:C25)</f>
        <v>780</v>
      </c>
      <c r="D17" s="239">
        <f t="shared" si="1"/>
        <v>1.0012836970475</v>
      </c>
      <c r="E17" s="237"/>
    </row>
    <row r="18" s="61" customFormat="1" ht="18" customHeight="1" spans="1:5">
      <c r="A18" s="240" t="s">
        <v>126</v>
      </c>
      <c r="B18" s="242">
        <v>501</v>
      </c>
      <c r="C18" s="242">
        <v>500</v>
      </c>
      <c r="D18" s="239">
        <f t="shared" si="1"/>
        <v>0.998003992015968</v>
      </c>
      <c r="E18" s="237"/>
    </row>
    <row r="19" s="61" customFormat="1" ht="18" customHeight="1" spans="1:5">
      <c r="A19" s="240" t="s">
        <v>127</v>
      </c>
      <c r="B19" s="242">
        <v>198</v>
      </c>
      <c r="C19" s="242">
        <v>200</v>
      </c>
      <c r="D19" s="239">
        <f t="shared" si="1"/>
        <v>1.01010101010101</v>
      </c>
      <c r="E19" s="237"/>
    </row>
    <row r="20" s="61" customFormat="1" ht="18" customHeight="1" spans="1:5">
      <c r="A20" s="244" t="s">
        <v>128</v>
      </c>
      <c r="B20" s="242"/>
      <c r="C20" s="242"/>
      <c r="D20" s="239"/>
      <c r="E20" s="237"/>
    </row>
    <row r="21" s="61" customFormat="1" ht="18" customHeight="1" spans="1:5">
      <c r="A21" s="244" t="s">
        <v>138</v>
      </c>
      <c r="B21" s="242">
        <v>80</v>
      </c>
      <c r="C21" s="242">
        <v>80</v>
      </c>
      <c r="D21" s="239">
        <f>C21/B21</f>
        <v>1</v>
      </c>
      <c r="E21" s="237"/>
    </row>
    <row r="22" s="61" customFormat="1" ht="18" customHeight="1" spans="1:5">
      <c r="A22" s="244" t="s">
        <v>139</v>
      </c>
      <c r="B22" s="242"/>
      <c r="C22" s="242"/>
      <c r="D22" s="239"/>
      <c r="E22" s="237"/>
    </row>
    <row r="23" s="61" customFormat="1" ht="18" customHeight="1" spans="1:5">
      <c r="A23" s="244" t="s">
        <v>140</v>
      </c>
      <c r="B23" s="242"/>
      <c r="C23" s="243"/>
      <c r="D23" s="239"/>
      <c r="E23" s="237"/>
    </row>
    <row r="24" s="61" customFormat="1" ht="18" customHeight="1" spans="1:5">
      <c r="A24" s="244" t="s">
        <v>135</v>
      </c>
      <c r="B24" s="242"/>
      <c r="C24" s="243"/>
      <c r="D24" s="239"/>
      <c r="E24" s="237"/>
    </row>
    <row r="25" s="61" customFormat="1" ht="18" customHeight="1" spans="1:5">
      <c r="A25" s="244" t="s">
        <v>141</v>
      </c>
      <c r="B25" s="242"/>
      <c r="C25" s="243"/>
      <c r="D25" s="239"/>
      <c r="E25" s="237"/>
    </row>
    <row r="26" s="61" customFormat="1" ht="18" customHeight="1" spans="1:5">
      <c r="A26" s="240" t="s">
        <v>142</v>
      </c>
      <c r="B26" s="241">
        <f>SUM(B27:B36)</f>
        <v>16356</v>
      </c>
      <c r="C26" s="241">
        <f>SUM(C27:C36)</f>
        <v>16370</v>
      </c>
      <c r="D26" s="239">
        <f t="shared" ref="D26:D28" si="2">C26/B26</f>
        <v>1.00085595500122</v>
      </c>
      <c r="E26" s="237"/>
    </row>
    <row r="27" s="61" customFormat="1" ht="18" customHeight="1" spans="1:5">
      <c r="A27" s="240" t="s">
        <v>126</v>
      </c>
      <c r="B27" s="242">
        <v>9150</v>
      </c>
      <c r="C27" s="242">
        <v>9200</v>
      </c>
      <c r="D27" s="239">
        <f t="shared" si="2"/>
        <v>1.00546448087432</v>
      </c>
      <c r="E27" s="237"/>
    </row>
    <row r="28" s="61" customFormat="1" ht="18" customHeight="1" spans="1:5">
      <c r="A28" s="240" t="s">
        <v>127</v>
      </c>
      <c r="B28" s="242">
        <v>2507</v>
      </c>
      <c r="C28" s="242">
        <v>2500</v>
      </c>
      <c r="D28" s="239">
        <f t="shared" si="2"/>
        <v>0.997207818109294</v>
      </c>
      <c r="E28" s="237"/>
    </row>
    <row r="29" s="61" customFormat="1" ht="18" customHeight="1" spans="1:5">
      <c r="A29" s="244" t="s">
        <v>128</v>
      </c>
      <c r="B29" s="242"/>
      <c r="C29" s="242"/>
      <c r="D29" s="239"/>
      <c r="E29" s="237"/>
    </row>
    <row r="30" s="61" customFormat="1" ht="18" customHeight="1" spans="1:5">
      <c r="A30" s="244" t="s">
        <v>143</v>
      </c>
      <c r="B30" s="242"/>
      <c r="C30" s="242"/>
      <c r="D30" s="239"/>
      <c r="E30" s="237"/>
    </row>
    <row r="31" s="61" customFormat="1" ht="18" customHeight="1" spans="1:5">
      <c r="A31" s="244" t="s">
        <v>144</v>
      </c>
      <c r="B31" s="242"/>
      <c r="C31" s="242"/>
      <c r="D31" s="239"/>
      <c r="E31" s="237"/>
    </row>
    <row r="32" s="61" customFormat="1" ht="18" customHeight="1" spans="1:5">
      <c r="A32" s="245" t="s">
        <v>145</v>
      </c>
      <c r="B32" s="242"/>
      <c r="C32" s="242"/>
      <c r="D32" s="239"/>
      <c r="E32" s="237"/>
    </row>
    <row r="33" s="61" customFormat="1" ht="18" customHeight="1" spans="1:5">
      <c r="A33" s="240" t="s">
        <v>146</v>
      </c>
      <c r="B33" s="242">
        <v>667</v>
      </c>
      <c r="C33" s="242">
        <v>670</v>
      </c>
      <c r="D33" s="239">
        <f>C33/B33</f>
        <v>1.00449775112444</v>
      </c>
      <c r="E33" s="237"/>
    </row>
    <row r="34" s="61" customFormat="1" ht="18" customHeight="1" spans="1:5">
      <c r="A34" s="244" t="s">
        <v>147</v>
      </c>
      <c r="B34" s="242"/>
      <c r="C34" s="242"/>
      <c r="D34" s="239"/>
      <c r="E34" s="237"/>
    </row>
    <row r="35" s="61" customFormat="1" ht="18" customHeight="1" spans="1:5">
      <c r="A35" s="244" t="s">
        <v>135</v>
      </c>
      <c r="B35" s="242">
        <v>4032</v>
      </c>
      <c r="C35" s="242">
        <v>4000</v>
      </c>
      <c r="D35" s="239">
        <f t="shared" ref="D34:D39" si="3">C35/B35</f>
        <v>0.992063492063492</v>
      </c>
      <c r="E35" s="237"/>
    </row>
    <row r="36" s="61" customFormat="1" ht="18" customHeight="1" spans="1:5">
      <c r="A36" s="244" t="s">
        <v>148</v>
      </c>
      <c r="B36" s="242"/>
      <c r="C36" s="243"/>
      <c r="D36" s="239"/>
      <c r="E36" s="237"/>
    </row>
    <row r="37" s="61" customFormat="1" ht="18" customHeight="1" spans="1:5">
      <c r="A37" s="240" t="s">
        <v>149</v>
      </c>
      <c r="B37" s="241">
        <f>SUM(B38:B47)</f>
        <v>1620</v>
      </c>
      <c r="C37" s="241">
        <f>SUM(C38:C47)</f>
        <v>1620</v>
      </c>
      <c r="D37" s="239">
        <f t="shared" si="3"/>
        <v>1</v>
      </c>
      <c r="E37" s="237"/>
    </row>
    <row r="38" s="61" customFormat="1" ht="18" customHeight="1" spans="1:5">
      <c r="A38" s="240" t="s">
        <v>126</v>
      </c>
      <c r="B38" s="242">
        <v>615</v>
      </c>
      <c r="C38" s="242">
        <v>620</v>
      </c>
      <c r="D38" s="239">
        <f t="shared" si="3"/>
        <v>1.00813008130081</v>
      </c>
      <c r="E38" s="237"/>
    </row>
    <row r="39" s="61" customFormat="1" ht="18" customHeight="1" spans="1:5">
      <c r="A39" s="240" t="s">
        <v>127</v>
      </c>
      <c r="B39" s="242">
        <v>613</v>
      </c>
      <c r="C39" s="242">
        <v>610</v>
      </c>
      <c r="D39" s="239">
        <f t="shared" si="3"/>
        <v>0.99510603588907</v>
      </c>
      <c r="E39" s="237"/>
    </row>
    <row r="40" s="61" customFormat="1" ht="18" customHeight="1" spans="1:5">
      <c r="A40" s="244" t="s">
        <v>128</v>
      </c>
      <c r="B40" s="242"/>
      <c r="C40" s="242"/>
      <c r="D40" s="239"/>
      <c r="E40" s="237"/>
    </row>
    <row r="41" s="61" customFormat="1" ht="18" customHeight="1" spans="1:5">
      <c r="A41" s="244" t="s">
        <v>150</v>
      </c>
      <c r="B41" s="242"/>
      <c r="C41" s="242"/>
      <c r="D41" s="239"/>
      <c r="E41" s="237"/>
    </row>
    <row r="42" s="61" customFormat="1" ht="18" customHeight="1" spans="1:5">
      <c r="A42" s="244" t="s">
        <v>151</v>
      </c>
      <c r="B42" s="242"/>
      <c r="C42" s="242"/>
      <c r="D42" s="239"/>
      <c r="E42" s="237"/>
    </row>
    <row r="43" s="61" customFormat="1" ht="18" customHeight="1" spans="1:5">
      <c r="A43" s="240" t="s">
        <v>152</v>
      </c>
      <c r="B43" s="242"/>
      <c r="C43" s="242"/>
      <c r="D43" s="239"/>
      <c r="E43" s="237"/>
    </row>
    <row r="44" s="61" customFormat="1" ht="18" customHeight="1" spans="1:5">
      <c r="A44" s="240" t="s">
        <v>153</v>
      </c>
      <c r="B44" s="242"/>
      <c r="C44" s="242"/>
      <c r="D44" s="239"/>
      <c r="E44" s="237"/>
    </row>
    <row r="45" s="61" customFormat="1" ht="18" customHeight="1" spans="1:5">
      <c r="A45" s="240" t="s">
        <v>154</v>
      </c>
      <c r="B45" s="242"/>
      <c r="C45" s="242"/>
      <c r="D45" s="239"/>
      <c r="E45" s="237"/>
    </row>
    <row r="46" s="61" customFormat="1" ht="18" customHeight="1" spans="1:5">
      <c r="A46" s="240" t="s">
        <v>135</v>
      </c>
      <c r="B46" s="242">
        <v>318</v>
      </c>
      <c r="C46" s="242">
        <v>320</v>
      </c>
      <c r="D46" s="239">
        <f t="shared" ref="D46:D50" si="4">C46/B46</f>
        <v>1.0062893081761</v>
      </c>
      <c r="E46" s="237"/>
    </row>
    <row r="47" s="61" customFormat="1" ht="18" customHeight="1" spans="1:5">
      <c r="A47" s="244" t="s">
        <v>155</v>
      </c>
      <c r="B47" s="242">
        <v>74</v>
      </c>
      <c r="C47" s="242">
        <v>70</v>
      </c>
      <c r="D47" s="239">
        <f t="shared" si="4"/>
        <v>0.945945945945946</v>
      </c>
      <c r="E47" s="237"/>
    </row>
    <row r="48" s="61" customFormat="1" ht="18" customHeight="1" spans="1:5">
      <c r="A48" s="244" t="s">
        <v>156</v>
      </c>
      <c r="B48" s="241">
        <f>SUM(B49:B58)</f>
        <v>418</v>
      </c>
      <c r="C48" s="241">
        <f>SUM(C49:C58)</f>
        <v>425</v>
      </c>
      <c r="D48" s="239">
        <f t="shared" si="4"/>
        <v>1.01674641148325</v>
      </c>
      <c r="E48" s="237"/>
    </row>
    <row r="49" s="61" customFormat="1" ht="18" customHeight="1" spans="1:5">
      <c r="A49" s="244" t="s">
        <v>126</v>
      </c>
      <c r="B49" s="242">
        <v>232</v>
      </c>
      <c r="C49" s="242">
        <v>240</v>
      </c>
      <c r="D49" s="239">
        <f t="shared" si="4"/>
        <v>1.03448275862069</v>
      </c>
      <c r="E49" s="237"/>
    </row>
    <row r="50" s="61" customFormat="1" ht="18" customHeight="1" spans="1:5">
      <c r="A50" s="237" t="s">
        <v>127</v>
      </c>
      <c r="B50" s="242">
        <v>122</v>
      </c>
      <c r="C50" s="242">
        <v>120</v>
      </c>
      <c r="D50" s="239">
        <f t="shared" si="4"/>
        <v>0.983606557377049</v>
      </c>
      <c r="E50" s="237"/>
    </row>
    <row r="51" s="61" customFormat="1" ht="18" customHeight="1" spans="1:5">
      <c r="A51" s="240" t="s">
        <v>128</v>
      </c>
      <c r="B51" s="242"/>
      <c r="C51" s="242"/>
      <c r="D51" s="239"/>
      <c r="E51" s="237"/>
    </row>
    <row r="52" s="61" customFormat="1" ht="18" customHeight="1" spans="1:5">
      <c r="A52" s="240" t="s">
        <v>157</v>
      </c>
      <c r="B52" s="242"/>
      <c r="C52" s="242"/>
      <c r="D52" s="239"/>
      <c r="E52" s="237"/>
    </row>
    <row r="53" s="61" customFormat="1" ht="18" customHeight="1" spans="1:5">
      <c r="A53" s="240" t="s">
        <v>158</v>
      </c>
      <c r="B53" s="242"/>
      <c r="C53" s="242"/>
      <c r="D53" s="239"/>
      <c r="E53" s="237"/>
    </row>
    <row r="54" s="61" customFormat="1" ht="18" customHeight="1" spans="1:5">
      <c r="A54" s="244" t="s">
        <v>159</v>
      </c>
      <c r="B54" s="242"/>
      <c r="C54" s="242"/>
      <c r="D54" s="239"/>
      <c r="E54" s="237"/>
    </row>
    <row r="55" s="61" customFormat="1" ht="18" customHeight="1" spans="1:5">
      <c r="A55" s="244" t="s">
        <v>160</v>
      </c>
      <c r="B55" s="242">
        <v>49</v>
      </c>
      <c r="C55" s="242">
        <v>50</v>
      </c>
      <c r="D55" s="239">
        <f t="shared" ref="D55:D61" si="5">C55/B55</f>
        <v>1.02040816326531</v>
      </c>
      <c r="E55" s="237"/>
    </row>
    <row r="56" s="61" customFormat="1" ht="18" customHeight="1" spans="1:5">
      <c r="A56" s="244" t="s">
        <v>161</v>
      </c>
      <c r="B56" s="242">
        <v>15</v>
      </c>
      <c r="C56" s="242">
        <v>15</v>
      </c>
      <c r="D56" s="239">
        <f t="shared" si="5"/>
        <v>1</v>
      </c>
      <c r="E56" s="237"/>
    </row>
    <row r="57" s="61" customFormat="1" ht="18" customHeight="1" spans="1:5">
      <c r="A57" s="240" t="s">
        <v>135</v>
      </c>
      <c r="B57" s="242"/>
      <c r="C57" s="243"/>
      <c r="D57" s="239"/>
      <c r="E57" s="237"/>
    </row>
    <row r="58" s="61" customFormat="1" ht="18" customHeight="1" spans="1:5">
      <c r="A58" s="244" t="s">
        <v>162</v>
      </c>
      <c r="B58" s="242"/>
      <c r="C58" s="243"/>
      <c r="D58" s="239"/>
      <c r="E58" s="237"/>
    </row>
    <row r="59" s="61" customFormat="1" ht="18" customHeight="1" spans="1:5">
      <c r="A59" s="245" t="s">
        <v>163</v>
      </c>
      <c r="B59" s="241">
        <f>SUM(B60:B69)</f>
        <v>3439</v>
      </c>
      <c r="C59" s="241">
        <f>SUM(C60:C69)</f>
        <v>3420</v>
      </c>
      <c r="D59" s="239">
        <f t="shared" si="5"/>
        <v>0.994475138121547</v>
      </c>
      <c r="E59" s="237"/>
    </row>
    <row r="60" s="61" customFormat="1" ht="18" customHeight="1" spans="1:5">
      <c r="A60" s="244" t="s">
        <v>126</v>
      </c>
      <c r="B60" s="242">
        <v>2589</v>
      </c>
      <c r="C60" s="242">
        <v>2600</v>
      </c>
      <c r="D60" s="239">
        <f t="shared" si="5"/>
        <v>1.00424874468907</v>
      </c>
      <c r="E60" s="237"/>
    </row>
    <row r="61" s="61" customFormat="1" ht="18" customHeight="1" spans="1:5">
      <c r="A61" s="237" t="s">
        <v>127</v>
      </c>
      <c r="B61" s="242">
        <v>830</v>
      </c>
      <c r="C61" s="242">
        <v>800</v>
      </c>
      <c r="D61" s="239">
        <f t="shared" si="5"/>
        <v>0.963855421686747</v>
      </c>
      <c r="E61" s="237"/>
    </row>
    <row r="62" s="61" customFormat="1" ht="18" customHeight="1" spans="1:5">
      <c r="A62" s="237" t="s">
        <v>128</v>
      </c>
      <c r="B62" s="242"/>
      <c r="C62" s="242"/>
      <c r="D62" s="239"/>
      <c r="E62" s="237"/>
    </row>
    <row r="63" s="61" customFormat="1" ht="18" customHeight="1" spans="1:5">
      <c r="A63" s="237" t="s">
        <v>164</v>
      </c>
      <c r="B63" s="242"/>
      <c r="C63" s="242"/>
      <c r="D63" s="239"/>
      <c r="E63" s="237"/>
    </row>
    <row r="64" s="61" customFormat="1" ht="18" customHeight="1" spans="1:5">
      <c r="A64" s="237" t="s">
        <v>165</v>
      </c>
      <c r="B64" s="242"/>
      <c r="C64" s="242"/>
      <c r="D64" s="239"/>
      <c r="E64" s="237"/>
    </row>
    <row r="65" s="61" customFormat="1" ht="18" customHeight="1" spans="1:5">
      <c r="A65" s="237" t="s">
        <v>166</v>
      </c>
      <c r="B65" s="242"/>
      <c r="C65" s="242"/>
      <c r="D65" s="239"/>
      <c r="E65" s="237"/>
    </row>
    <row r="66" s="61" customFormat="1" ht="18" customHeight="1" spans="1:5">
      <c r="A66" s="240" t="s">
        <v>167</v>
      </c>
      <c r="B66" s="242"/>
      <c r="C66" s="242"/>
      <c r="D66" s="239"/>
      <c r="E66" s="237"/>
    </row>
    <row r="67" s="61" customFormat="1" ht="18" customHeight="1" spans="1:5">
      <c r="A67" s="244" t="s">
        <v>168</v>
      </c>
      <c r="B67" s="242"/>
      <c r="C67" s="242"/>
      <c r="D67" s="239"/>
      <c r="E67" s="237"/>
    </row>
    <row r="68" s="61" customFormat="1" ht="18" customHeight="1" spans="1:5">
      <c r="A68" s="244" t="s">
        <v>135</v>
      </c>
      <c r="B68" s="242"/>
      <c r="C68" s="242"/>
      <c r="D68" s="239"/>
      <c r="E68" s="237"/>
    </row>
    <row r="69" s="61" customFormat="1" ht="18" customHeight="1" spans="1:5">
      <c r="A69" s="244" t="s">
        <v>169</v>
      </c>
      <c r="B69" s="242">
        <v>20</v>
      </c>
      <c r="C69" s="242">
        <v>20</v>
      </c>
      <c r="D69" s="239">
        <f t="shared" ref="D69:D71" si="6">C69/B69</f>
        <v>1</v>
      </c>
      <c r="E69" s="237"/>
    </row>
    <row r="70" s="61" customFormat="1" ht="18" customHeight="1" spans="1:5">
      <c r="A70" s="240" t="s">
        <v>170</v>
      </c>
      <c r="B70" s="241">
        <f>SUM(B71:B77)</f>
        <v>2450</v>
      </c>
      <c r="C70" s="241">
        <f>SUM(C71:C77)</f>
        <v>3050</v>
      </c>
      <c r="D70" s="239">
        <f t="shared" si="6"/>
        <v>1.24489795918367</v>
      </c>
      <c r="E70" s="237"/>
    </row>
    <row r="71" s="61" customFormat="1" ht="18" customHeight="1" spans="1:5">
      <c r="A71" s="240" t="s">
        <v>126</v>
      </c>
      <c r="B71" s="242">
        <v>2450</v>
      </c>
      <c r="C71" s="243">
        <v>3050</v>
      </c>
      <c r="D71" s="239">
        <f t="shared" si="6"/>
        <v>1.24489795918367</v>
      </c>
      <c r="E71" s="237"/>
    </row>
    <row r="72" s="61" customFormat="1" ht="18" customHeight="1" spans="1:5">
      <c r="A72" s="240" t="s">
        <v>127</v>
      </c>
      <c r="B72" s="242"/>
      <c r="C72" s="243"/>
      <c r="D72" s="239"/>
      <c r="E72" s="237"/>
    </row>
    <row r="73" s="61" customFormat="1" ht="18" customHeight="1" spans="1:5">
      <c r="A73" s="244" t="s">
        <v>128</v>
      </c>
      <c r="B73" s="242"/>
      <c r="C73" s="243"/>
      <c r="D73" s="239"/>
      <c r="E73" s="237"/>
    </row>
    <row r="74" s="61" customFormat="1" ht="18" customHeight="1" spans="1:5">
      <c r="A74" s="240" t="s">
        <v>167</v>
      </c>
      <c r="B74" s="242"/>
      <c r="C74" s="243"/>
      <c r="D74" s="239"/>
      <c r="E74" s="237"/>
    </row>
    <row r="75" s="61" customFormat="1" ht="18" customHeight="1" spans="1:5">
      <c r="A75" s="244" t="s">
        <v>171</v>
      </c>
      <c r="B75" s="242"/>
      <c r="C75" s="243"/>
      <c r="D75" s="239"/>
      <c r="E75" s="237"/>
    </row>
    <row r="76" s="61" customFormat="1" ht="18" customHeight="1" spans="1:5">
      <c r="A76" s="244" t="s">
        <v>135</v>
      </c>
      <c r="B76" s="242"/>
      <c r="C76" s="243"/>
      <c r="D76" s="239"/>
      <c r="E76" s="237"/>
    </row>
    <row r="77" s="61" customFormat="1" ht="18" customHeight="1" spans="1:5">
      <c r="A77" s="244" t="s">
        <v>172</v>
      </c>
      <c r="B77" s="242"/>
      <c r="C77" s="243"/>
      <c r="D77" s="239"/>
      <c r="E77" s="237"/>
    </row>
    <row r="78" s="61" customFormat="1" ht="18" customHeight="1" spans="1:5">
      <c r="A78" s="244" t="s">
        <v>173</v>
      </c>
      <c r="B78" s="241">
        <f>SUM(B79:B86)</f>
        <v>586</v>
      </c>
      <c r="C78" s="241">
        <f>SUM(C79:C86)</f>
        <v>580</v>
      </c>
      <c r="D78" s="239">
        <f t="shared" ref="D78:D84" si="7">C78/B78</f>
        <v>0.989761092150171</v>
      </c>
      <c r="E78" s="237"/>
    </row>
    <row r="79" s="61" customFormat="1" ht="18" customHeight="1" spans="1:5">
      <c r="A79" s="240" t="s">
        <v>126</v>
      </c>
      <c r="B79" s="242">
        <v>450</v>
      </c>
      <c r="C79" s="242">
        <v>450</v>
      </c>
      <c r="D79" s="239">
        <f t="shared" si="7"/>
        <v>1</v>
      </c>
      <c r="E79" s="237"/>
    </row>
    <row r="80" s="61" customFormat="1" ht="18" customHeight="1" spans="1:5">
      <c r="A80" s="240" t="s">
        <v>127</v>
      </c>
      <c r="B80" s="242">
        <v>36</v>
      </c>
      <c r="C80" s="242">
        <v>40</v>
      </c>
      <c r="D80" s="239">
        <f t="shared" si="7"/>
        <v>1.11111111111111</v>
      </c>
      <c r="E80" s="237"/>
    </row>
    <row r="81" s="61" customFormat="1" ht="18" customHeight="1" spans="1:5">
      <c r="A81" s="240" t="s">
        <v>128</v>
      </c>
      <c r="B81" s="242">
        <v>10</v>
      </c>
      <c r="C81" s="242">
        <v>10</v>
      </c>
      <c r="D81" s="239">
        <f t="shared" si="7"/>
        <v>1</v>
      </c>
      <c r="E81" s="237"/>
    </row>
    <row r="82" s="61" customFormat="1" ht="18" customHeight="1" spans="1:5">
      <c r="A82" s="246" t="s">
        <v>174</v>
      </c>
      <c r="B82" s="242">
        <v>61</v>
      </c>
      <c r="C82" s="242">
        <v>60</v>
      </c>
      <c r="D82" s="239">
        <f t="shared" si="7"/>
        <v>0.983606557377049</v>
      </c>
      <c r="E82" s="237"/>
    </row>
    <row r="83" s="61" customFormat="1" ht="18" customHeight="1" spans="1:5">
      <c r="A83" s="244" t="s">
        <v>175</v>
      </c>
      <c r="B83" s="242">
        <v>20</v>
      </c>
      <c r="C83" s="242">
        <v>20</v>
      </c>
      <c r="D83" s="239">
        <f t="shared" si="7"/>
        <v>1</v>
      </c>
      <c r="E83" s="237"/>
    </row>
    <row r="84" s="61" customFormat="1" ht="18" customHeight="1" spans="1:5">
      <c r="A84" s="244" t="s">
        <v>167</v>
      </c>
      <c r="B84" s="242">
        <v>9</v>
      </c>
      <c r="C84" s="242"/>
      <c r="D84" s="239">
        <f t="shared" si="7"/>
        <v>0</v>
      </c>
      <c r="E84" s="237"/>
    </row>
    <row r="85" s="61" customFormat="1" ht="18" customHeight="1" spans="1:5">
      <c r="A85" s="244" t="s">
        <v>135</v>
      </c>
      <c r="B85" s="242"/>
      <c r="C85" s="242"/>
      <c r="D85" s="239"/>
      <c r="E85" s="237"/>
    </row>
    <row r="86" s="61" customFormat="1" ht="18" customHeight="1" spans="1:5">
      <c r="A86" s="237" t="s">
        <v>176</v>
      </c>
      <c r="B86" s="242"/>
      <c r="C86" s="243"/>
      <c r="D86" s="239"/>
      <c r="E86" s="237"/>
    </row>
    <row r="87" s="61" customFormat="1" ht="18" customHeight="1" spans="1:5">
      <c r="A87" s="240" t="s">
        <v>177</v>
      </c>
      <c r="B87" s="241"/>
      <c r="C87" s="243"/>
      <c r="D87" s="239"/>
      <c r="E87" s="237"/>
    </row>
    <row r="88" s="61" customFormat="1" ht="18" customHeight="1" spans="1:5">
      <c r="A88" s="240" t="s">
        <v>126</v>
      </c>
      <c r="B88" s="242"/>
      <c r="C88" s="243"/>
      <c r="D88" s="239"/>
      <c r="E88" s="237"/>
    </row>
    <row r="89" s="61" customFormat="1" ht="18" customHeight="1" spans="1:5">
      <c r="A89" s="244" t="s">
        <v>127</v>
      </c>
      <c r="B89" s="242"/>
      <c r="C89" s="243"/>
      <c r="D89" s="239"/>
      <c r="E89" s="237"/>
    </row>
    <row r="90" s="61" customFormat="1" ht="18" customHeight="1" spans="1:5">
      <c r="A90" s="244" t="s">
        <v>128</v>
      </c>
      <c r="B90" s="242"/>
      <c r="C90" s="243"/>
      <c r="D90" s="239"/>
      <c r="E90" s="237"/>
    </row>
    <row r="91" s="61" customFormat="1" ht="18" customHeight="1" spans="1:5">
      <c r="A91" s="240" t="s">
        <v>178</v>
      </c>
      <c r="B91" s="242"/>
      <c r="C91" s="243"/>
      <c r="D91" s="239"/>
      <c r="E91" s="237"/>
    </row>
    <row r="92" s="61" customFormat="1" ht="18" customHeight="1" spans="1:5">
      <c r="A92" s="240" t="s">
        <v>179</v>
      </c>
      <c r="B92" s="242"/>
      <c r="C92" s="243"/>
      <c r="D92" s="239"/>
      <c r="E92" s="237"/>
    </row>
    <row r="93" s="61" customFormat="1" ht="18" customHeight="1" spans="1:5">
      <c r="A93" s="240" t="s">
        <v>167</v>
      </c>
      <c r="B93" s="242"/>
      <c r="C93" s="243"/>
      <c r="D93" s="239"/>
      <c r="E93" s="237"/>
    </row>
    <row r="94" s="61" customFormat="1" ht="18" customHeight="1" spans="1:5">
      <c r="A94" s="240" t="s">
        <v>180</v>
      </c>
      <c r="B94" s="242"/>
      <c r="C94" s="243"/>
      <c r="D94" s="239"/>
      <c r="E94" s="237"/>
    </row>
    <row r="95" s="61" customFormat="1" ht="18" customHeight="1" spans="1:5">
      <c r="A95" s="240" t="s">
        <v>181</v>
      </c>
      <c r="B95" s="242"/>
      <c r="C95" s="243"/>
      <c r="D95" s="239"/>
      <c r="E95" s="237"/>
    </row>
    <row r="96" s="61" customFormat="1" ht="18" customHeight="1" spans="1:5">
      <c r="A96" s="240" t="s">
        <v>182</v>
      </c>
      <c r="B96" s="242"/>
      <c r="C96" s="243"/>
      <c r="D96" s="239"/>
      <c r="E96" s="237"/>
    </row>
    <row r="97" s="61" customFormat="1" ht="18" customHeight="1" spans="1:5">
      <c r="A97" s="240" t="s">
        <v>183</v>
      </c>
      <c r="B97" s="242"/>
      <c r="C97" s="243"/>
      <c r="D97" s="239"/>
      <c r="E97" s="237"/>
    </row>
    <row r="98" s="61" customFormat="1" ht="18" customHeight="1" spans="1:5">
      <c r="A98" s="244" t="s">
        <v>135</v>
      </c>
      <c r="B98" s="242"/>
      <c r="C98" s="243"/>
      <c r="D98" s="239"/>
      <c r="E98" s="237"/>
    </row>
    <row r="99" s="61" customFormat="1" ht="18" customHeight="1" spans="1:5">
      <c r="A99" s="244" t="s">
        <v>184</v>
      </c>
      <c r="B99" s="242"/>
      <c r="C99" s="243"/>
      <c r="D99" s="239"/>
      <c r="E99" s="237"/>
    </row>
    <row r="100" s="61" customFormat="1" ht="18" customHeight="1" spans="1:5">
      <c r="A100" s="247" t="s">
        <v>185</v>
      </c>
      <c r="B100" s="241">
        <f>SUM(B101:B108)</f>
        <v>2423</v>
      </c>
      <c r="C100" s="241">
        <f>SUM(C101:C108)</f>
        <v>2420</v>
      </c>
      <c r="D100" s="239">
        <f t="shared" ref="D100:D102" si="8">C100/B100</f>
        <v>0.998761865456046</v>
      </c>
      <c r="E100" s="237"/>
    </row>
    <row r="101" s="61" customFormat="1" ht="18" customHeight="1" spans="1:5">
      <c r="A101" s="240" t="s">
        <v>126</v>
      </c>
      <c r="B101" s="242">
        <v>1551</v>
      </c>
      <c r="C101" s="242">
        <v>1550</v>
      </c>
      <c r="D101" s="239">
        <f t="shared" si="8"/>
        <v>0.999355254674404</v>
      </c>
      <c r="E101" s="237"/>
    </row>
    <row r="102" s="61" customFormat="1" ht="18" customHeight="1" spans="1:5">
      <c r="A102" s="240" t="s">
        <v>127</v>
      </c>
      <c r="B102" s="242">
        <v>862</v>
      </c>
      <c r="C102" s="242">
        <v>860</v>
      </c>
      <c r="D102" s="239">
        <f t="shared" si="8"/>
        <v>0.997679814385151</v>
      </c>
      <c r="E102" s="237"/>
    </row>
    <row r="103" s="61" customFormat="1" ht="18" customHeight="1" spans="1:5">
      <c r="A103" s="240" t="s">
        <v>128</v>
      </c>
      <c r="B103" s="242"/>
      <c r="C103" s="242"/>
      <c r="D103" s="239"/>
      <c r="E103" s="237"/>
    </row>
    <row r="104" s="61" customFormat="1" ht="18" customHeight="1" spans="1:5">
      <c r="A104" s="244" t="s">
        <v>186</v>
      </c>
      <c r="B104" s="242"/>
      <c r="C104" s="242"/>
      <c r="D104" s="239"/>
      <c r="E104" s="237"/>
    </row>
    <row r="105" s="61" customFormat="1" ht="18" customHeight="1" spans="1:5">
      <c r="A105" s="244" t="s">
        <v>187</v>
      </c>
      <c r="B105" s="242"/>
      <c r="C105" s="242"/>
      <c r="D105" s="239"/>
      <c r="E105" s="237"/>
    </row>
    <row r="106" s="61" customFormat="1" ht="18" customHeight="1" spans="1:5">
      <c r="A106" s="244" t="s">
        <v>188</v>
      </c>
      <c r="B106" s="242"/>
      <c r="C106" s="242"/>
      <c r="D106" s="239"/>
      <c r="E106" s="237"/>
    </row>
    <row r="107" s="61" customFormat="1" ht="18" customHeight="1" spans="1:5">
      <c r="A107" s="240" t="s">
        <v>135</v>
      </c>
      <c r="B107" s="242"/>
      <c r="C107" s="242"/>
      <c r="D107" s="239"/>
      <c r="E107" s="237"/>
    </row>
    <row r="108" s="61" customFormat="1" ht="18" customHeight="1" spans="1:5">
      <c r="A108" s="240" t="s">
        <v>189</v>
      </c>
      <c r="B108" s="242">
        <v>10</v>
      </c>
      <c r="C108" s="242">
        <v>10</v>
      </c>
      <c r="D108" s="239">
        <f t="shared" ref="D108:D111" si="9">C108/B108</f>
        <v>1</v>
      </c>
      <c r="E108" s="237"/>
    </row>
    <row r="109" s="61" customFormat="1" ht="18" customHeight="1" spans="1:5">
      <c r="A109" s="237" t="s">
        <v>190</v>
      </c>
      <c r="B109" s="241">
        <f>SUM(B110:B119)</f>
        <v>1892</v>
      </c>
      <c r="C109" s="241">
        <f>SUM(C110:C119)</f>
        <v>1985</v>
      </c>
      <c r="D109" s="239">
        <f t="shared" si="9"/>
        <v>1.04915433403805</v>
      </c>
      <c r="E109" s="237"/>
    </row>
    <row r="110" s="61" customFormat="1" ht="18" customHeight="1" spans="1:5">
      <c r="A110" s="240" t="s">
        <v>126</v>
      </c>
      <c r="B110" s="242">
        <v>614</v>
      </c>
      <c r="C110" s="242">
        <v>620</v>
      </c>
      <c r="D110" s="239">
        <f t="shared" si="9"/>
        <v>1.00977198697068</v>
      </c>
      <c r="E110" s="237"/>
    </row>
    <row r="111" s="61" customFormat="1" ht="18" customHeight="1" spans="1:5">
      <c r="A111" s="240" t="s">
        <v>127</v>
      </c>
      <c r="B111" s="242">
        <v>755</v>
      </c>
      <c r="C111" s="242">
        <v>755</v>
      </c>
      <c r="D111" s="239">
        <f t="shared" si="9"/>
        <v>1</v>
      </c>
      <c r="E111" s="237"/>
    </row>
    <row r="112" s="61" customFormat="1" ht="18" customHeight="1" spans="1:5">
      <c r="A112" s="240" t="s">
        <v>128</v>
      </c>
      <c r="B112" s="242"/>
      <c r="C112" s="242"/>
      <c r="D112" s="239"/>
      <c r="E112" s="237"/>
    </row>
    <row r="113" s="61" customFormat="1" ht="18" customHeight="1" spans="1:5">
      <c r="A113" s="244" t="s">
        <v>191</v>
      </c>
      <c r="B113" s="242"/>
      <c r="C113" s="242"/>
      <c r="D113" s="239"/>
      <c r="E113" s="237"/>
    </row>
    <row r="114" s="61" customFormat="1" ht="18" customHeight="1" spans="1:5">
      <c r="A114" s="244" t="s">
        <v>192</v>
      </c>
      <c r="B114" s="242"/>
      <c r="C114" s="242"/>
      <c r="D114" s="239"/>
      <c r="E114" s="237"/>
    </row>
    <row r="115" s="61" customFormat="1" ht="18" customHeight="1" spans="1:5">
      <c r="A115" s="244" t="s">
        <v>193</v>
      </c>
      <c r="B115" s="242"/>
      <c r="C115" s="242"/>
      <c r="D115" s="239"/>
      <c r="E115" s="237"/>
    </row>
    <row r="116" s="61" customFormat="1" ht="18" customHeight="1" spans="1:5">
      <c r="A116" s="240" t="s">
        <v>194</v>
      </c>
      <c r="B116" s="242"/>
      <c r="C116" s="242"/>
      <c r="D116" s="239"/>
      <c r="E116" s="237"/>
    </row>
    <row r="117" s="61" customFormat="1" ht="18" customHeight="1" spans="1:5">
      <c r="A117" s="240" t="s">
        <v>195</v>
      </c>
      <c r="B117" s="242">
        <v>5</v>
      </c>
      <c r="C117" s="242">
        <v>100</v>
      </c>
      <c r="D117" s="239">
        <f t="shared" ref="D117:D119" si="10">C117/B117</f>
        <v>20</v>
      </c>
      <c r="E117" s="237"/>
    </row>
    <row r="118" s="61" customFormat="1" ht="18" customHeight="1" spans="1:5">
      <c r="A118" s="240" t="s">
        <v>135</v>
      </c>
      <c r="B118" s="242">
        <v>470</v>
      </c>
      <c r="C118" s="242">
        <v>470</v>
      </c>
      <c r="D118" s="239">
        <f t="shared" si="10"/>
        <v>1</v>
      </c>
      <c r="E118" s="237"/>
    </row>
    <row r="119" s="61" customFormat="1" ht="18" customHeight="1" spans="1:5">
      <c r="A119" s="244" t="s">
        <v>196</v>
      </c>
      <c r="B119" s="242">
        <v>48</v>
      </c>
      <c r="C119" s="242">
        <v>40</v>
      </c>
      <c r="D119" s="239">
        <f t="shared" si="10"/>
        <v>0.833333333333333</v>
      </c>
      <c r="E119" s="237"/>
    </row>
    <row r="120" s="61" customFormat="1" ht="18" customHeight="1" spans="1:5">
      <c r="A120" s="244" t="s">
        <v>197</v>
      </c>
      <c r="B120" s="241"/>
      <c r="C120" s="243"/>
      <c r="D120" s="239"/>
      <c r="E120" s="237"/>
    </row>
    <row r="121" s="61" customFormat="1" ht="18" customHeight="1" spans="1:5">
      <c r="A121" s="244" t="s">
        <v>126</v>
      </c>
      <c r="B121" s="242"/>
      <c r="C121" s="243"/>
      <c r="D121" s="239"/>
      <c r="E121" s="237"/>
    </row>
    <row r="122" s="61" customFormat="1" ht="18" customHeight="1" spans="1:5">
      <c r="A122" s="237" t="s">
        <v>127</v>
      </c>
      <c r="B122" s="242"/>
      <c r="C122" s="243"/>
      <c r="D122" s="239"/>
      <c r="E122" s="237"/>
    </row>
    <row r="123" s="61" customFormat="1" ht="18" customHeight="1" spans="1:5">
      <c r="A123" s="240" t="s">
        <v>128</v>
      </c>
      <c r="B123" s="242"/>
      <c r="C123" s="243"/>
      <c r="D123" s="239"/>
      <c r="E123" s="237"/>
    </row>
    <row r="124" s="61" customFormat="1" ht="18" customHeight="1" spans="1:5">
      <c r="A124" s="240" t="s">
        <v>198</v>
      </c>
      <c r="B124" s="242"/>
      <c r="C124" s="243"/>
      <c r="D124" s="239"/>
      <c r="E124" s="237"/>
    </row>
    <row r="125" s="61" customFormat="1" ht="18" customHeight="1" spans="1:5">
      <c r="A125" s="240" t="s">
        <v>199</v>
      </c>
      <c r="B125" s="242"/>
      <c r="C125" s="243"/>
      <c r="D125" s="239"/>
      <c r="E125" s="237"/>
    </row>
    <row r="126" s="61" customFormat="1" ht="18" customHeight="1" spans="1:5">
      <c r="A126" s="244" t="s">
        <v>200</v>
      </c>
      <c r="B126" s="242"/>
      <c r="C126" s="243"/>
      <c r="D126" s="239"/>
      <c r="E126" s="237"/>
    </row>
    <row r="127" s="61" customFormat="1" ht="18" customHeight="1" spans="1:5">
      <c r="A127" s="240" t="s">
        <v>201</v>
      </c>
      <c r="B127" s="242"/>
      <c r="C127" s="243"/>
      <c r="D127" s="239"/>
      <c r="E127" s="237"/>
    </row>
    <row r="128" s="61" customFormat="1" ht="18" customHeight="1" spans="1:5">
      <c r="A128" s="240" t="s">
        <v>202</v>
      </c>
      <c r="B128" s="242"/>
      <c r="C128" s="243"/>
      <c r="D128" s="239"/>
      <c r="E128" s="237"/>
    </row>
    <row r="129" s="61" customFormat="1" ht="18" customHeight="1" spans="1:5">
      <c r="A129" s="240" t="s">
        <v>203</v>
      </c>
      <c r="B129" s="242"/>
      <c r="C129" s="243"/>
      <c r="D129" s="239"/>
      <c r="E129" s="237"/>
    </row>
    <row r="130" s="61" customFormat="1" ht="18" customHeight="1" spans="1:5">
      <c r="A130" s="240" t="s">
        <v>135</v>
      </c>
      <c r="B130" s="242"/>
      <c r="C130" s="243"/>
      <c r="D130" s="239"/>
      <c r="E130" s="237"/>
    </row>
    <row r="131" s="61" customFormat="1" ht="18" customHeight="1" spans="1:5">
      <c r="A131" s="240" t="s">
        <v>204</v>
      </c>
      <c r="B131" s="242"/>
      <c r="C131" s="243"/>
      <c r="D131" s="239"/>
      <c r="E131" s="237"/>
    </row>
    <row r="132" s="61" customFormat="1" ht="18" customHeight="1" spans="1:5">
      <c r="A132" s="240" t="s">
        <v>205</v>
      </c>
      <c r="B132" s="241"/>
      <c r="C132" s="243"/>
      <c r="D132" s="239"/>
      <c r="E132" s="237"/>
    </row>
    <row r="133" s="61" customFormat="1" ht="18" customHeight="1" spans="1:5">
      <c r="A133" s="240" t="s">
        <v>126</v>
      </c>
      <c r="B133" s="242"/>
      <c r="C133" s="243"/>
      <c r="D133" s="239"/>
      <c r="E133" s="237"/>
    </row>
    <row r="134" s="61" customFormat="1" ht="18" customHeight="1" spans="1:5">
      <c r="A134" s="240" t="s">
        <v>127</v>
      </c>
      <c r="B134" s="242"/>
      <c r="C134" s="243"/>
      <c r="D134" s="239"/>
      <c r="E134" s="237"/>
    </row>
    <row r="135" s="61" customFormat="1" ht="18" customHeight="1" spans="1:5">
      <c r="A135" s="244" t="s">
        <v>128</v>
      </c>
      <c r="B135" s="242"/>
      <c r="C135" s="243"/>
      <c r="D135" s="239"/>
      <c r="E135" s="237"/>
    </row>
    <row r="136" s="61" customFormat="1" ht="18" customHeight="1" spans="1:5">
      <c r="A136" s="244" t="s">
        <v>206</v>
      </c>
      <c r="B136" s="242"/>
      <c r="C136" s="243"/>
      <c r="D136" s="239"/>
      <c r="E136" s="237"/>
    </row>
    <row r="137" s="61" customFormat="1" ht="18" customHeight="1" spans="1:5">
      <c r="A137" s="244" t="s">
        <v>135</v>
      </c>
      <c r="B137" s="242"/>
      <c r="C137" s="243"/>
      <c r="D137" s="239"/>
      <c r="E137" s="237"/>
    </row>
    <row r="138" s="61" customFormat="1" ht="18" customHeight="1" spans="1:5">
      <c r="A138" s="237" t="s">
        <v>207</v>
      </c>
      <c r="B138" s="242"/>
      <c r="C138" s="243"/>
      <c r="D138" s="239"/>
      <c r="E138" s="237"/>
    </row>
    <row r="139" s="61" customFormat="1" ht="18" customHeight="1" spans="1:5">
      <c r="A139" s="240" t="s">
        <v>208</v>
      </c>
      <c r="B139" s="241"/>
      <c r="C139" s="243"/>
      <c r="D139" s="239"/>
      <c r="E139" s="237"/>
    </row>
    <row r="140" s="61" customFormat="1" ht="18" customHeight="1" spans="1:5">
      <c r="A140" s="240" t="s">
        <v>126</v>
      </c>
      <c r="B140" s="242"/>
      <c r="C140" s="243"/>
      <c r="D140" s="239"/>
      <c r="E140" s="237"/>
    </row>
    <row r="141" s="61" customFormat="1" ht="18" customHeight="1" spans="1:5">
      <c r="A141" s="244" t="s">
        <v>127</v>
      </c>
      <c r="B141" s="242"/>
      <c r="C141" s="243"/>
      <c r="D141" s="239"/>
      <c r="E141" s="237"/>
    </row>
    <row r="142" s="61" customFormat="1" ht="18" customHeight="1" spans="1:5">
      <c r="A142" s="244" t="s">
        <v>128</v>
      </c>
      <c r="B142" s="242"/>
      <c r="C142" s="243"/>
      <c r="D142" s="239"/>
      <c r="E142" s="237"/>
    </row>
    <row r="143" s="61" customFormat="1" ht="18" customHeight="1" spans="1:5">
      <c r="A143" s="244" t="s">
        <v>209</v>
      </c>
      <c r="B143" s="242"/>
      <c r="C143" s="243"/>
      <c r="D143" s="239"/>
      <c r="E143" s="237"/>
    </row>
    <row r="144" s="61" customFormat="1" ht="18" customHeight="1" spans="1:5">
      <c r="A144" s="237" t="s">
        <v>210</v>
      </c>
      <c r="B144" s="242"/>
      <c r="C144" s="243"/>
      <c r="D144" s="239"/>
      <c r="E144" s="237"/>
    </row>
    <row r="145" s="61" customFormat="1" ht="18" customHeight="1" spans="1:5">
      <c r="A145" s="240" t="s">
        <v>135</v>
      </c>
      <c r="B145" s="242"/>
      <c r="C145" s="243"/>
      <c r="D145" s="239"/>
      <c r="E145" s="237"/>
    </row>
    <row r="146" s="61" customFormat="1" ht="18" customHeight="1" spans="1:5">
      <c r="A146" s="240" t="s">
        <v>211</v>
      </c>
      <c r="B146" s="242"/>
      <c r="C146" s="243"/>
      <c r="D146" s="239"/>
      <c r="E146" s="237"/>
    </row>
    <row r="147" s="61" customFormat="1" ht="18" customHeight="1" spans="1:5">
      <c r="A147" s="244" t="s">
        <v>212</v>
      </c>
      <c r="B147" s="241">
        <f>SUM(B148:B152)</f>
        <v>367</v>
      </c>
      <c r="C147" s="241">
        <f>SUM(C148:C152)</f>
        <v>360</v>
      </c>
      <c r="D147" s="239">
        <f t="shared" ref="D147:D155" si="11">C147/B147</f>
        <v>0.980926430517711</v>
      </c>
      <c r="E147" s="237"/>
    </row>
    <row r="148" s="61" customFormat="1" ht="18" customHeight="1" spans="1:5">
      <c r="A148" s="244" t="s">
        <v>126</v>
      </c>
      <c r="B148" s="242"/>
      <c r="C148" s="243"/>
      <c r="D148" s="239"/>
      <c r="E148" s="237"/>
    </row>
    <row r="149" s="61" customFormat="1" ht="18" customHeight="1" spans="1:5">
      <c r="A149" s="244" t="s">
        <v>127</v>
      </c>
      <c r="B149" s="242">
        <v>19</v>
      </c>
      <c r="C149" s="243">
        <v>20</v>
      </c>
      <c r="D149" s="239">
        <f t="shared" si="11"/>
        <v>1.05263157894737</v>
      </c>
      <c r="E149" s="237"/>
    </row>
    <row r="150" s="61" customFormat="1" ht="18" customHeight="1" spans="1:5">
      <c r="A150" s="240" t="s">
        <v>128</v>
      </c>
      <c r="B150" s="242"/>
      <c r="C150" s="243"/>
      <c r="D150" s="239"/>
      <c r="E150" s="237"/>
    </row>
    <row r="151" s="61" customFormat="1" ht="18" customHeight="1" spans="1:5">
      <c r="A151" s="245" t="s">
        <v>213</v>
      </c>
      <c r="B151" s="242">
        <v>212</v>
      </c>
      <c r="C151" s="242">
        <v>210</v>
      </c>
      <c r="D151" s="239">
        <f t="shared" si="11"/>
        <v>0.990566037735849</v>
      </c>
      <c r="E151" s="237"/>
    </row>
    <row r="152" s="61" customFormat="1" ht="18" customHeight="1" spans="1:5">
      <c r="A152" s="240" t="s">
        <v>214</v>
      </c>
      <c r="B152" s="242">
        <v>136</v>
      </c>
      <c r="C152" s="242">
        <v>130</v>
      </c>
      <c r="D152" s="239">
        <f t="shared" si="11"/>
        <v>0.955882352941177</v>
      </c>
      <c r="E152" s="237"/>
    </row>
    <row r="153" s="61" customFormat="1" ht="18" customHeight="1" spans="1:5">
      <c r="A153" s="244" t="s">
        <v>215</v>
      </c>
      <c r="B153" s="241">
        <f>SUM(B154:B159)</f>
        <v>137</v>
      </c>
      <c r="C153" s="241">
        <f>SUM(C154:C159)</f>
        <v>141</v>
      </c>
      <c r="D153" s="239">
        <f t="shared" si="11"/>
        <v>1.02919708029197</v>
      </c>
      <c r="E153" s="237"/>
    </row>
    <row r="154" s="61" customFormat="1" ht="18" customHeight="1" spans="1:5">
      <c r="A154" s="244" t="s">
        <v>126</v>
      </c>
      <c r="B154" s="242">
        <v>87</v>
      </c>
      <c r="C154" s="242">
        <v>90</v>
      </c>
      <c r="D154" s="239">
        <f t="shared" si="11"/>
        <v>1.03448275862069</v>
      </c>
      <c r="E154" s="237"/>
    </row>
    <row r="155" s="61" customFormat="1" ht="18" customHeight="1" spans="1:5">
      <c r="A155" s="244" t="s">
        <v>127</v>
      </c>
      <c r="B155" s="242">
        <v>49</v>
      </c>
      <c r="C155" s="242">
        <v>50</v>
      </c>
      <c r="D155" s="239">
        <f t="shared" si="11"/>
        <v>1.02040816326531</v>
      </c>
      <c r="E155" s="237"/>
    </row>
    <row r="156" s="61" customFormat="1" ht="18" customHeight="1" spans="1:5">
      <c r="A156" s="237" t="s">
        <v>128</v>
      </c>
      <c r="B156" s="242"/>
      <c r="C156" s="242"/>
      <c r="D156" s="239"/>
      <c r="E156" s="237"/>
    </row>
    <row r="157" s="61" customFormat="1" ht="18" customHeight="1" spans="1:5">
      <c r="A157" s="240" t="s">
        <v>140</v>
      </c>
      <c r="B157" s="248"/>
      <c r="C157" s="248"/>
      <c r="D157" s="239"/>
      <c r="E157" s="237"/>
    </row>
    <row r="158" s="61" customFormat="1" ht="18" customHeight="1" spans="1:5">
      <c r="A158" s="240" t="s">
        <v>135</v>
      </c>
      <c r="B158" s="242"/>
      <c r="C158" s="242"/>
      <c r="D158" s="239"/>
      <c r="E158" s="237"/>
    </row>
    <row r="159" s="61" customFormat="1" ht="18" customHeight="1" spans="1:5">
      <c r="A159" s="240" t="s">
        <v>216</v>
      </c>
      <c r="B159" s="242">
        <v>1</v>
      </c>
      <c r="C159" s="242">
        <v>1</v>
      </c>
      <c r="D159" s="239">
        <f t="shared" ref="D159:D162" si="12">C159/B159</f>
        <v>1</v>
      </c>
      <c r="E159" s="237"/>
    </row>
    <row r="160" s="61" customFormat="1" ht="18" customHeight="1" spans="1:5">
      <c r="A160" s="244" t="s">
        <v>217</v>
      </c>
      <c r="B160" s="241">
        <f>SUM(B161:B166)</f>
        <v>686</v>
      </c>
      <c r="C160" s="241">
        <f>SUM(C161:C166)</f>
        <v>686</v>
      </c>
      <c r="D160" s="239">
        <f t="shared" si="12"/>
        <v>1</v>
      </c>
      <c r="E160" s="237"/>
    </row>
    <row r="161" s="61" customFormat="1" ht="18" customHeight="1" spans="1:5">
      <c r="A161" s="244" t="s">
        <v>126</v>
      </c>
      <c r="B161" s="242">
        <v>238</v>
      </c>
      <c r="C161" s="242">
        <v>240</v>
      </c>
      <c r="D161" s="239">
        <f t="shared" si="12"/>
        <v>1.00840336134454</v>
      </c>
      <c r="E161" s="237"/>
    </row>
    <row r="162" s="61" customFormat="1" ht="18" customHeight="1" spans="1:5">
      <c r="A162" s="244" t="s">
        <v>127</v>
      </c>
      <c r="B162" s="242">
        <v>442</v>
      </c>
      <c r="C162" s="242">
        <v>440</v>
      </c>
      <c r="D162" s="239">
        <f t="shared" si="12"/>
        <v>0.995475113122172</v>
      </c>
      <c r="E162" s="237"/>
    </row>
    <row r="163" s="61" customFormat="1" ht="18" customHeight="1" spans="1:5">
      <c r="A163" s="240" t="s">
        <v>128</v>
      </c>
      <c r="B163" s="242"/>
      <c r="C163" s="242"/>
      <c r="D163" s="239"/>
      <c r="E163" s="237"/>
    </row>
    <row r="164" s="61" customFormat="1" ht="18" customHeight="1" spans="1:5">
      <c r="A164" s="240" t="s">
        <v>218</v>
      </c>
      <c r="B164" s="242"/>
      <c r="C164" s="242"/>
      <c r="D164" s="239"/>
      <c r="E164" s="237"/>
    </row>
    <row r="165" s="61" customFormat="1" ht="18" customHeight="1" spans="1:5">
      <c r="A165" s="244" t="s">
        <v>135</v>
      </c>
      <c r="B165" s="242"/>
      <c r="C165" s="242"/>
      <c r="D165" s="239"/>
      <c r="E165" s="237"/>
    </row>
    <row r="166" s="61" customFormat="1" ht="18" customHeight="1" spans="1:5">
      <c r="A166" s="244" t="s">
        <v>219</v>
      </c>
      <c r="B166" s="242">
        <v>6</v>
      </c>
      <c r="C166" s="242">
        <v>6</v>
      </c>
      <c r="D166" s="239">
        <f t="shared" ref="D166:D169" si="13">C166/B166</f>
        <v>1</v>
      </c>
      <c r="E166" s="237"/>
    </row>
    <row r="167" s="61" customFormat="1" ht="18" customHeight="1" spans="1:5">
      <c r="A167" s="244" t="s">
        <v>220</v>
      </c>
      <c r="B167" s="241">
        <f>SUM(B168:B173)</f>
        <v>2767</v>
      </c>
      <c r="C167" s="241">
        <f>SUM(C168:C173)</f>
        <v>2770</v>
      </c>
      <c r="D167" s="239">
        <f t="shared" si="13"/>
        <v>1.00108420672208</v>
      </c>
      <c r="E167" s="237"/>
    </row>
    <row r="168" s="61" customFormat="1" ht="18" customHeight="1" spans="1:5">
      <c r="A168" s="244" t="s">
        <v>126</v>
      </c>
      <c r="B168" s="242">
        <v>2110</v>
      </c>
      <c r="C168" s="242">
        <v>2110</v>
      </c>
      <c r="D168" s="239">
        <f t="shared" si="13"/>
        <v>1</v>
      </c>
      <c r="E168" s="237"/>
    </row>
    <row r="169" s="61" customFormat="1" ht="18" customHeight="1" spans="1:5">
      <c r="A169" s="240" t="s">
        <v>127</v>
      </c>
      <c r="B169" s="242">
        <v>518</v>
      </c>
      <c r="C169" s="242">
        <v>520</v>
      </c>
      <c r="D169" s="239">
        <f t="shared" si="13"/>
        <v>1.003861003861</v>
      </c>
      <c r="E169" s="237"/>
    </row>
    <row r="170" s="61" customFormat="1" ht="18" customHeight="1" spans="1:5">
      <c r="A170" s="240" t="s">
        <v>128</v>
      </c>
      <c r="B170" s="242"/>
      <c r="C170" s="242"/>
      <c r="D170" s="239"/>
      <c r="E170" s="237"/>
    </row>
    <row r="171" s="61" customFormat="1" ht="18" customHeight="1" spans="1:5">
      <c r="A171" s="240" t="s">
        <v>221</v>
      </c>
      <c r="B171" s="242"/>
      <c r="C171" s="242"/>
      <c r="D171" s="239"/>
      <c r="E171" s="237"/>
    </row>
    <row r="172" s="61" customFormat="1" ht="18" customHeight="1" spans="1:5">
      <c r="A172" s="244" t="s">
        <v>135</v>
      </c>
      <c r="B172" s="242">
        <v>139</v>
      </c>
      <c r="C172" s="242">
        <v>140</v>
      </c>
      <c r="D172" s="239">
        <f t="shared" ref="D172:D176" si="14">C172/B172</f>
        <v>1.00719424460432</v>
      </c>
      <c r="E172" s="237"/>
    </row>
    <row r="173" s="61" customFormat="1" ht="18" customHeight="1" spans="1:5">
      <c r="A173" s="244" t="s">
        <v>222</v>
      </c>
      <c r="B173" s="242"/>
      <c r="C173" s="243"/>
      <c r="D173" s="239"/>
      <c r="E173" s="237"/>
    </row>
    <row r="174" s="61" customFormat="1" ht="18" customHeight="1" spans="1:5">
      <c r="A174" s="244" t="s">
        <v>223</v>
      </c>
      <c r="B174" s="241">
        <f>SUM(B175:B180)</f>
        <v>1111</v>
      </c>
      <c r="C174" s="241">
        <f>SUM(C175:C180)</f>
        <v>1106</v>
      </c>
      <c r="D174" s="239">
        <f t="shared" si="14"/>
        <v>0.995499549954995</v>
      </c>
      <c r="E174" s="237"/>
    </row>
    <row r="175" s="61" customFormat="1" ht="18" customHeight="1" spans="1:5">
      <c r="A175" s="240" t="s">
        <v>126</v>
      </c>
      <c r="B175" s="242">
        <v>449</v>
      </c>
      <c r="C175" s="242">
        <v>450</v>
      </c>
      <c r="D175" s="239">
        <f t="shared" si="14"/>
        <v>1.0022271714922</v>
      </c>
      <c r="E175" s="237"/>
    </row>
    <row r="176" s="61" customFormat="1" ht="18" customHeight="1" spans="1:5">
      <c r="A176" s="240" t="s">
        <v>127</v>
      </c>
      <c r="B176" s="242">
        <v>291</v>
      </c>
      <c r="C176" s="242">
        <v>290</v>
      </c>
      <c r="D176" s="239">
        <f t="shared" si="14"/>
        <v>0.996563573883162</v>
      </c>
      <c r="E176" s="237"/>
    </row>
    <row r="177" s="61" customFormat="1" ht="18" customHeight="1" spans="1:5">
      <c r="A177" s="240" t="s">
        <v>128</v>
      </c>
      <c r="B177" s="242"/>
      <c r="C177" s="242"/>
      <c r="D177" s="239"/>
      <c r="E177" s="237"/>
    </row>
    <row r="178" s="61" customFormat="1" ht="18" customHeight="1" spans="1:5">
      <c r="A178" s="240" t="s">
        <v>224</v>
      </c>
      <c r="B178" s="242"/>
      <c r="C178" s="242"/>
      <c r="D178" s="239"/>
      <c r="E178" s="237"/>
    </row>
    <row r="179" s="61" customFormat="1" ht="18" customHeight="1" spans="1:5">
      <c r="A179" s="240" t="s">
        <v>135</v>
      </c>
      <c r="B179" s="242">
        <v>355</v>
      </c>
      <c r="C179" s="242">
        <v>350</v>
      </c>
      <c r="D179" s="239">
        <f t="shared" ref="D179:D183" si="15">C179/B179</f>
        <v>0.985915492957746</v>
      </c>
      <c r="E179" s="237"/>
    </row>
    <row r="180" s="61" customFormat="1" ht="18" customHeight="1" spans="1:5">
      <c r="A180" s="244" t="s">
        <v>225</v>
      </c>
      <c r="B180" s="242">
        <v>16</v>
      </c>
      <c r="C180" s="242">
        <v>16</v>
      </c>
      <c r="D180" s="239">
        <f t="shared" si="15"/>
        <v>1</v>
      </c>
      <c r="E180" s="237"/>
    </row>
    <row r="181" s="61" customFormat="1" ht="18" customHeight="1" spans="1:5">
      <c r="A181" s="244" t="s">
        <v>226</v>
      </c>
      <c r="B181" s="241">
        <f>SUM(B182:B187)</f>
        <v>1429</v>
      </c>
      <c r="C181" s="241">
        <f>SUM(C182:C187)</f>
        <v>1430</v>
      </c>
      <c r="D181" s="239">
        <f t="shared" si="15"/>
        <v>1.00069979006298</v>
      </c>
      <c r="E181" s="237"/>
    </row>
    <row r="182" s="61" customFormat="1" ht="18" customHeight="1" spans="1:5">
      <c r="A182" s="237" t="s">
        <v>126</v>
      </c>
      <c r="B182" s="242">
        <v>309</v>
      </c>
      <c r="C182" s="242">
        <v>310</v>
      </c>
      <c r="D182" s="239">
        <f t="shared" si="15"/>
        <v>1.00323624595469</v>
      </c>
      <c r="E182" s="237"/>
    </row>
    <row r="183" s="61" customFormat="1" ht="18" customHeight="1" spans="1:5">
      <c r="A183" s="240" t="s">
        <v>127</v>
      </c>
      <c r="B183" s="242">
        <v>1120</v>
      </c>
      <c r="C183" s="242">
        <v>1120</v>
      </c>
      <c r="D183" s="239">
        <f t="shared" si="15"/>
        <v>1</v>
      </c>
      <c r="E183" s="237"/>
    </row>
    <row r="184" s="61" customFormat="1" ht="18" customHeight="1" spans="1:5">
      <c r="A184" s="240" t="s">
        <v>128</v>
      </c>
      <c r="B184" s="242"/>
      <c r="C184" s="243"/>
      <c r="D184" s="239"/>
      <c r="E184" s="237"/>
    </row>
    <row r="185" s="61" customFormat="1" ht="18" customHeight="1" spans="1:5">
      <c r="A185" s="240" t="s">
        <v>227</v>
      </c>
      <c r="B185" s="242"/>
      <c r="C185" s="243"/>
      <c r="D185" s="239"/>
      <c r="E185" s="237"/>
    </row>
    <row r="186" s="61" customFormat="1" ht="18" customHeight="1" spans="1:5">
      <c r="A186" s="240" t="s">
        <v>135</v>
      </c>
      <c r="B186" s="242"/>
      <c r="C186" s="243"/>
      <c r="D186" s="239"/>
      <c r="E186" s="237"/>
    </row>
    <row r="187" s="61" customFormat="1" ht="18" customHeight="1" spans="1:5">
      <c r="A187" s="244" t="s">
        <v>228</v>
      </c>
      <c r="B187" s="242"/>
      <c r="C187" s="243"/>
      <c r="D187" s="239"/>
      <c r="E187" s="237"/>
    </row>
    <row r="188" s="61" customFormat="1" ht="18" customHeight="1" spans="1:5">
      <c r="A188" s="244" t="s">
        <v>229</v>
      </c>
      <c r="B188" s="241">
        <f>SUM(B189:B195)</f>
        <v>236</v>
      </c>
      <c r="C188" s="241">
        <f>SUM(C189:C195)</f>
        <v>231</v>
      </c>
      <c r="D188" s="239">
        <f t="shared" ref="D188:D190" si="16">C188/B188</f>
        <v>0.978813559322034</v>
      </c>
      <c r="E188" s="237"/>
    </row>
    <row r="189" s="61" customFormat="1" ht="18" customHeight="1" spans="1:5">
      <c r="A189" s="244" t="s">
        <v>126</v>
      </c>
      <c r="B189" s="242">
        <v>153</v>
      </c>
      <c r="C189" s="242">
        <v>150</v>
      </c>
      <c r="D189" s="239">
        <f t="shared" si="16"/>
        <v>0.980392156862745</v>
      </c>
      <c r="E189" s="237"/>
    </row>
    <row r="190" s="61" customFormat="1" ht="18" customHeight="1" spans="1:5">
      <c r="A190" s="240" t="s">
        <v>127</v>
      </c>
      <c r="B190" s="242">
        <v>72</v>
      </c>
      <c r="C190" s="242">
        <v>70</v>
      </c>
      <c r="D190" s="239">
        <f t="shared" si="16"/>
        <v>0.972222222222222</v>
      </c>
      <c r="E190" s="237"/>
    </row>
    <row r="191" s="61" customFormat="1" ht="18" customHeight="1" spans="1:5">
      <c r="A191" s="240" t="s">
        <v>128</v>
      </c>
      <c r="B191" s="242"/>
      <c r="C191" s="242"/>
      <c r="D191" s="239"/>
      <c r="E191" s="237"/>
    </row>
    <row r="192" s="61" customFormat="1" ht="18" customHeight="1" spans="1:5">
      <c r="A192" s="240" t="s">
        <v>230</v>
      </c>
      <c r="B192" s="242"/>
      <c r="C192" s="242"/>
      <c r="D192" s="239"/>
      <c r="E192" s="237"/>
    </row>
    <row r="193" s="61" customFormat="1" ht="18" customHeight="1" spans="1:5">
      <c r="A193" s="240" t="s">
        <v>231</v>
      </c>
      <c r="B193" s="242">
        <v>11</v>
      </c>
      <c r="C193" s="242">
        <v>11</v>
      </c>
      <c r="D193" s="239">
        <f>C193/B193</f>
        <v>1</v>
      </c>
      <c r="E193" s="237"/>
    </row>
    <row r="194" s="61" customFormat="1" ht="18" customHeight="1" spans="1:5">
      <c r="A194" s="240" t="s">
        <v>135</v>
      </c>
      <c r="B194" s="248"/>
      <c r="C194" s="249"/>
      <c r="D194" s="239"/>
      <c r="E194" s="250"/>
    </row>
    <row r="195" s="61" customFormat="1" ht="18" customHeight="1" spans="1:5">
      <c r="A195" s="244" t="s">
        <v>232</v>
      </c>
      <c r="B195" s="248"/>
      <c r="C195" s="249"/>
      <c r="D195" s="239"/>
      <c r="E195" s="250"/>
    </row>
    <row r="196" s="61" customFormat="1" ht="18" customHeight="1" spans="1:5">
      <c r="A196" s="244" t="s">
        <v>233</v>
      </c>
      <c r="B196" s="241"/>
      <c r="C196" s="243"/>
      <c r="D196" s="239"/>
      <c r="E196" s="250"/>
    </row>
    <row r="197" s="61" customFormat="1" ht="18" customHeight="1" spans="1:5">
      <c r="A197" s="244" t="s">
        <v>126</v>
      </c>
      <c r="B197" s="242"/>
      <c r="C197" s="243"/>
      <c r="D197" s="239"/>
      <c r="E197" s="237"/>
    </row>
    <row r="198" s="61" customFormat="1" ht="18" customHeight="1" spans="1:5">
      <c r="A198" s="237" t="s">
        <v>127</v>
      </c>
      <c r="B198" s="242"/>
      <c r="C198" s="243"/>
      <c r="D198" s="239"/>
      <c r="E198" s="237"/>
    </row>
    <row r="199" s="61" customFormat="1" ht="18" customHeight="1" spans="1:5">
      <c r="A199" s="240" t="s">
        <v>128</v>
      </c>
      <c r="B199" s="251"/>
      <c r="C199" s="252"/>
      <c r="D199" s="239"/>
      <c r="E199" s="237"/>
    </row>
    <row r="200" s="61" customFormat="1" ht="18" customHeight="1" spans="1:5">
      <c r="A200" s="240" t="s">
        <v>135</v>
      </c>
      <c r="B200" s="251"/>
      <c r="C200" s="252"/>
      <c r="D200" s="239"/>
      <c r="E200" s="237"/>
    </row>
    <row r="201" s="61" customFormat="1" ht="18" customHeight="1" spans="1:5">
      <c r="A201" s="240" t="s">
        <v>234</v>
      </c>
      <c r="B201" s="251"/>
      <c r="C201" s="252"/>
      <c r="D201" s="239"/>
      <c r="E201" s="237"/>
    </row>
    <row r="202" s="61" customFormat="1" ht="18" customHeight="1" spans="1:5">
      <c r="A202" s="244" t="s">
        <v>235</v>
      </c>
      <c r="B202" s="241">
        <f>SUM(B203:B207)</f>
        <v>38</v>
      </c>
      <c r="C202" s="241">
        <f>SUM(C203:C207)</f>
        <v>40</v>
      </c>
      <c r="D202" s="239">
        <f>C202/B202</f>
        <v>1.05263157894737</v>
      </c>
      <c r="E202" s="237"/>
    </row>
    <row r="203" s="61" customFormat="1" ht="18" customHeight="1" spans="1:5">
      <c r="A203" s="244" t="s">
        <v>126</v>
      </c>
      <c r="B203" s="251"/>
      <c r="C203" s="253"/>
      <c r="D203" s="239"/>
      <c r="E203" s="237"/>
    </row>
    <row r="204" s="61" customFormat="1" ht="18" customHeight="1" spans="1:5">
      <c r="A204" s="244" t="s">
        <v>127</v>
      </c>
      <c r="B204" s="251">
        <v>38</v>
      </c>
      <c r="C204" s="253">
        <v>40</v>
      </c>
      <c r="D204" s="239">
        <f t="shared" ref="D204:D210" si="17">C204/B204</f>
        <v>1.05263157894737</v>
      </c>
      <c r="E204" s="237"/>
    </row>
    <row r="205" s="61" customFormat="1" ht="18" customHeight="1" spans="1:5">
      <c r="A205" s="240" t="s">
        <v>128</v>
      </c>
      <c r="B205" s="251"/>
      <c r="C205" s="253"/>
      <c r="D205" s="239"/>
      <c r="E205" s="237"/>
    </row>
    <row r="206" s="61" customFormat="1" ht="18" customHeight="1" spans="1:5">
      <c r="A206" s="240" t="s">
        <v>135</v>
      </c>
      <c r="B206" s="251"/>
      <c r="C206" s="253"/>
      <c r="D206" s="239"/>
      <c r="E206" s="237"/>
    </row>
    <row r="207" s="61" customFormat="1" ht="18" customHeight="1" spans="1:5">
      <c r="A207" s="240" t="s">
        <v>236</v>
      </c>
      <c r="B207" s="251"/>
      <c r="C207" s="253"/>
      <c r="D207" s="239"/>
      <c r="E207" s="237"/>
    </row>
    <row r="208" s="61" customFormat="1" ht="18" customHeight="1" spans="1:5">
      <c r="A208" s="240" t="s">
        <v>237</v>
      </c>
      <c r="B208" s="241">
        <f>SUM(B209:B214)</f>
        <v>216</v>
      </c>
      <c r="C208" s="241">
        <f>SUM(C209:C214)</f>
        <v>215</v>
      </c>
      <c r="D208" s="239">
        <f t="shared" si="17"/>
        <v>0.99537037037037</v>
      </c>
      <c r="E208" s="237"/>
    </row>
    <row r="209" s="61" customFormat="1" ht="18" customHeight="1" spans="1:5">
      <c r="A209" s="240" t="s">
        <v>126</v>
      </c>
      <c r="B209" s="251">
        <v>101</v>
      </c>
      <c r="C209" s="251">
        <v>100</v>
      </c>
      <c r="D209" s="239">
        <f t="shared" si="17"/>
        <v>0.99009900990099</v>
      </c>
      <c r="E209" s="237"/>
    </row>
    <row r="210" s="61" customFormat="1" ht="18" customHeight="1" spans="1:5">
      <c r="A210" s="240" t="s">
        <v>127</v>
      </c>
      <c r="B210" s="251">
        <v>115</v>
      </c>
      <c r="C210" s="251">
        <v>115</v>
      </c>
      <c r="D210" s="239">
        <f t="shared" si="17"/>
        <v>1</v>
      </c>
      <c r="E210" s="237"/>
    </row>
    <row r="211" s="61" customFormat="1" ht="18" customHeight="1" spans="1:5">
      <c r="A211" s="240" t="s">
        <v>128</v>
      </c>
      <c r="B211" s="251"/>
      <c r="C211" s="252"/>
      <c r="D211" s="239"/>
      <c r="E211" s="237"/>
    </row>
    <row r="212" s="61" customFormat="1" ht="18" customHeight="1" spans="1:5">
      <c r="A212" s="240" t="s">
        <v>238</v>
      </c>
      <c r="B212" s="251"/>
      <c r="C212" s="252"/>
      <c r="D212" s="239"/>
      <c r="E212" s="237"/>
    </row>
    <row r="213" s="61" customFormat="1" ht="18" customHeight="1" spans="1:5">
      <c r="A213" s="240" t="s">
        <v>135</v>
      </c>
      <c r="B213" s="251"/>
      <c r="C213" s="252"/>
      <c r="D213" s="239"/>
      <c r="E213" s="237"/>
    </row>
    <row r="214" s="61" customFormat="1" ht="18" customHeight="1" spans="1:5">
      <c r="A214" s="240" t="s">
        <v>239</v>
      </c>
      <c r="B214" s="251"/>
      <c r="C214" s="252"/>
      <c r="D214" s="239"/>
      <c r="E214" s="237"/>
    </row>
    <row r="215" s="61" customFormat="1" ht="18" customHeight="1" spans="1:5">
      <c r="A215" s="240" t="s">
        <v>240</v>
      </c>
      <c r="B215" s="241">
        <f>SUM(B216:B229)</f>
        <v>2679</v>
      </c>
      <c r="C215" s="241">
        <f>SUM(C216:C229)</f>
        <v>2682</v>
      </c>
      <c r="D215" s="239">
        <f t="shared" ref="D215:D217" si="18">C215/B215</f>
        <v>1.00111982082867</v>
      </c>
      <c r="E215" s="237"/>
    </row>
    <row r="216" s="61" customFormat="1" ht="18" customHeight="1" spans="1:5">
      <c r="A216" s="240" t="s">
        <v>126</v>
      </c>
      <c r="B216" s="243">
        <v>1823</v>
      </c>
      <c r="C216" s="243">
        <v>1830</v>
      </c>
      <c r="D216" s="239">
        <f t="shared" si="18"/>
        <v>1.00383982446517</v>
      </c>
      <c r="E216" s="237"/>
    </row>
    <row r="217" s="61" customFormat="1" ht="18" customHeight="1" spans="1:5">
      <c r="A217" s="240" t="s">
        <v>127</v>
      </c>
      <c r="B217" s="243">
        <v>724</v>
      </c>
      <c r="C217" s="243">
        <v>720</v>
      </c>
      <c r="D217" s="239">
        <f t="shared" si="18"/>
        <v>0.994475138121547</v>
      </c>
      <c r="E217" s="237"/>
    </row>
    <row r="218" s="61" customFormat="1" ht="18" customHeight="1" spans="1:5">
      <c r="A218" s="240" t="s">
        <v>128</v>
      </c>
      <c r="B218" s="243"/>
      <c r="C218" s="243"/>
      <c r="D218" s="239"/>
      <c r="E218" s="237"/>
    </row>
    <row r="219" s="61" customFormat="1" ht="18" customHeight="1" spans="1:5">
      <c r="A219" s="240" t="s">
        <v>241</v>
      </c>
      <c r="B219" s="243"/>
      <c r="C219" s="243"/>
      <c r="D219" s="239"/>
      <c r="E219" s="237"/>
    </row>
    <row r="220" s="61" customFormat="1" ht="18" customHeight="1" spans="1:5">
      <c r="A220" s="240" t="s">
        <v>242</v>
      </c>
      <c r="B220" s="243"/>
      <c r="C220" s="243"/>
      <c r="D220" s="239"/>
      <c r="E220" s="237"/>
    </row>
    <row r="221" s="61" customFormat="1" ht="18" customHeight="1" spans="1:5">
      <c r="A221" s="240" t="s">
        <v>167</v>
      </c>
      <c r="B221" s="243"/>
      <c r="C221" s="243"/>
      <c r="D221" s="239"/>
      <c r="E221" s="237"/>
    </row>
    <row r="222" s="61" customFormat="1" ht="18" customHeight="1" spans="1:5">
      <c r="A222" s="240" t="s">
        <v>243</v>
      </c>
      <c r="B222" s="243">
        <v>7</v>
      </c>
      <c r="C222" s="243">
        <v>7</v>
      </c>
      <c r="D222" s="239">
        <f t="shared" ref="D222:D227" si="19">C222/B222</f>
        <v>1</v>
      </c>
      <c r="E222" s="237"/>
    </row>
    <row r="223" s="61" customFormat="1" ht="18" customHeight="1" spans="1:5">
      <c r="A223" s="240" t="s">
        <v>244</v>
      </c>
      <c r="B223" s="243">
        <v>5</v>
      </c>
      <c r="C223" s="243">
        <v>5</v>
      </c>
      <c r="D223" s="239">
        <f t="shared" si="19"/>
        <v>1</v>
      </c>
      <c r="E223" s="237"/>
    </row>
    <row r="224" s="61" customFormat="1" ht="18" customHeight="1" spans="1:5">
      <c r="A224" s="240" t="s">
        <v>245</v>
      </c>
      <c r="B224" s="243"/>
      <c r="C224" s="243"/>
      <c r="D224" s="239"/>
      <c r="E224" s="237"/>
    </row>
    <row r="225" s="61" customFormat="1" ht="18" customHeight="1" spans="1:5">
      <c r="A225" s="240" t="s">
        <v>246</v>
      </c>
      <c r="B225" s="243"/>
      <c r="C225" s="243"/>
      <c r="D225" s="239"/>
      <c r="E225" s="237"/>
    </row>
    <row r="226" s="61" customFormat="1" ht="18" customHeight="1" spans="1:5">
      <c r="A226" s="240" t="s">
        <v>247</v>
      </c>
      <c r="B226" s="243"/>
      <c r="C226" s="243"/>
      <c r="D226" s="239"/>
      <c r="E226" s="237"/>
    </row>
    <row r="227" s="61" customFormat="1" ht="18" customHeight="1" spans="1:5">
      <c r="A227" s="240" t="s">
        <v>248</v>
      </c>
      <c r="B227" s="243">
        <v>15</v>
      </c>
      <c r="C227" s="243">
        <v>15</v>
      </c>
      <c r="D227" s="239">
        <f t="shared" si="19"/>
        <v>1</v>
      </c>
      <c r="E227" s="237"/>
    </row>
    <row r="228" s="61" customFormat="1" ht="18" customHeight="1" spans="1:5">
      <c r="A228" s="240" t="s">
        <v>135</v>
      </c>
      <c r="B228" s="243"/>
      <c r="C228" s="243"/>
      <c r="D228" s="239"/>
      <c r="E228" s="237"/>
    </row>
    <row r="229" s="61" customFormat="1" ht="18" customHeight="1" spans="1:5">
      <c r="A229" s="240" t="s">
        <v>249</v>
      </c>
      <c r="B229" s="243">
        <v>105</v>
      </c>
      <c r="C229" s="243">
        <v>105</v>
      </c>
      <c r="D229" s="239">
        <f t="shared" ref="D229:D232" si="20">C229/B229</f>
        <v>1</v>
      </c>
      <c r="E229" s="237"/>
    </row>
    <row r="230" s="61" customFormat="1" ht="18" customHeight="1" spans="1:5">
      <c r="A230" s="240" t="s">
        <v>250</v>
      </c>
      <c r="B230" s="241">
        <f>SUM(B231:B232)</f>
        <v>292</v>
      </c>
      <c r="C230" s="241">
        <f>SUM(C231:C232)</f>
        <v>290</v>
      </c>
      <c r="D230" s="239">
        <f t="shared" si="20"/>
        <v>0.993150684931507</v>
      </c>
      <c r="E230" s="237"/>
    </row>
    <row r="231" s="61" customFormat="1" ht="18" customHeight="1" spans="1:5">
      <c r="A231" s="244" t="s">
        <v>251</v>
      </c>
      <c r="B231" s="242"/>
      <c r="C231" s="243"/>
      <c r="D231" s="239"/>
      <c r="E231" s="237"/>
    </row>
    <row r="232" s="61" customFormat="1" ht="18" customHeight="1" spans="1:5">
      <c r="A232" s="244" t="s">
        <v>252</v>
      </c>
      <c r="B232" s="242">
        <v>292</v>
      </c>
      <c r="C232" s="242">
        <v>290</v>
      </c>
      <c r="D232" s="239">
        <f t="shared" si="20"/>
        <v>0.993150684931507</v>
      </c>
      <c r="E232" s="237"/>
    </row>
    <row r="233" s="61" customFormat="1" ht="18" customHeight="1" spans="1:5">
      <c r="A233" s="237" t="s">
        <v>253</v>
      </c>
      <c r="B233" s="238"/>
      <c r="C233" s="243"/>
      <c r="D233" s="239"/>
      <c r="E233" s="237"/>
    </row>
    <row r="234" s="61" customFormat="1" ht="18" customHeight="1" spans="1:5">
      <c r="A234" s="240" t="s">
        <v>254</v>
      </c>
      <c r="B234" s="242"/>
      <c r="C234" s="243"/>
      <c r="D234" s="239"/>
      <c r="E234" s="237"/>
    </row>
    <row r="235" s="61" customFormat="1" ht="18" customHeight="1" spans="1:5">
      <c r="A235" s="240" t="s">
        <v>255</v>
      </c>
      <c r="B235" s="242"/>
      <c r="C235" s="243"/>
      <c r="D235" s="239"/>
      <c r="E235" s="237"/>
    </row>
    <row r="236" s="61" customFormat="1" ht="18" customHeight="1" spans="1:5">
      <c r="A236" s="240" t="s">
        <v>256</v>
      </c>
      <c r="B236" s="242"/>
      <c r="C236" s="243"/>
      <c r="D236" s="239"/>
      <c r="E236" s="237"/>
    </row>
    <row r="237" s="61" customFormat="1" ht="18" customHeight="1" spans="1:5">
      <c r="A237" s="237" t="s">
        <v>257</v>
      </c>
      <c r="B237" s="238">
        <f>B238</f>
        <v>272</v>
      </c>
      <c r="C237" s="238">
        <f>C238</f>
        <v>270</v>
      </c>
      <c r="D237" s="239">
        <f t="shared" ref="D237:D241" si="21">C237/B237</f>
        <v>0.992647058823529</v>
      </c>
      <c r="E237" s="237"/>
    </row>
    <row r="238" s="61" customFormat="1" ht="18" customHeight="1" spans="1:5">
      <c r="A238" s="244" t="s">
        <v>258</v>
      </c>
      <c r="B238" s="238">
        <f>SUM(B239:B248)</f>
        <v>272</v>
      </c>
      <c r="C238" s="238">
        <f>SUM(C239:C248)</f>
        <v>270</v>
      </c>
      <c r="D238" s="239">
        <f t="shared" si="21"/>
        <v>0.992647058823529</v>
      </c>
      <c r="E238" s="237"/>
    </row>
    <row r="239" s="61" customFormat="1" ht="18" customHeight="1" spans="1:5">
      <c r="A239" s="244" t="s">
        <v>259</v>
      </c>
      <c r="B239" s="242"/>
      <c r="C239" s="243"/>
      <c r="D239" s="239"/>
      <c r="E239" s="237"/>
    </row>
    <row r="240" s="61" customFormat="1" ht="18" customHeight="1" spans="1:5">
      <c r="A240" s="240" t="s">
        <v>260</v>
      </c>
      <c r="B240" s="242"/>
      <c r="C240" s="243"/>
      <c r="D240" s="239"/>
      <c r="E240" s="237"/>
    </row>
    <row r="241" s="61" customFormat="1" ht="18" customHeight="1" spans="1:5">
      <c r="A241" s="240" t="s">
        <v>261</v>
      </c>
      <c r="B241" s="242">
        <v>72</v>
      </c>
      <c r="C241" s="242">
        <v>70</v>
      </c>
      <c r="D241" s="239">
        <f t="shared" si="21"/>
        <v>0.972222222222222</v>
      </c>
      <c r="E241" s="237"/>
    </row>
    <row r="242" s="61" customFormat="1" ht="18" customHeight="1" spans="1:5">
      <c r="A242" s="240" t="s">
        <v>262</v>
      </c>
      <c r="B242" s="242"/>
      <c r="C242" s="242"/>
      <c r="D242" s="239"/>
      <c r="E242" s="237"/>
    </row>
    <row r="243" s="61" customFormat="1" ht="18" customHeight="1" spans="1:5">
      <c r="A243" s="244" t="s">
        <v>263</v>
      </c>
      <c r="B243" s="242"/>
      <c r="C243" s="242"/>
      <c r="D243" s="239"/>
      <c r="E243" s="237"/>
    </row>
    <row r="244" s="61" customFormat="1" ht="18" customHeight="1" spans="1:5">
      <c r="A244" s="244" t="s">
        <v>264</v>
      </c>
      <c r="B244" s="242"/>
      <c r="C244" s="242"/>
      <c r="D244" s="239"/>
      <c r="E244" s="237"/>
    </row>
    <row r="245" s="61" customFormat="1" ht="18" customHeight="1" spans="1:5">
      <c r="A245" s="244" t="s">
        <v>265</v>
      </c>
      <c r="B245" s="242"/>
      <c r="C245" s="242"/>
      <c r="D245" s="239"/>
      <c r="E245" s="237"/>
    </row>
    <row r="246" s="61" customFormat="1" ht="18" customHeight="1" spans="1:5">
      <c r="A246" s="244" t="s">
        <v>266</v>
      </c>
      <c r="B246" s="242"/>
      <c r="C246" s="242"/>
      <c r="D246" s="239"/>
      <c r="E246" s="237"/>
    </row>
    <row r="247" s="61" customFormat="1" ht="18" customHeight="1" spans="1:5">
      <c r="A247" s="244" t="s">
        <v>267</v>
      </c>
      <c r="B247" s="242">
        <v>200</v>
      </c>
      <c r="C247" s="242">
        <v>200</v>
      </c>
      <c r="D247" s="239">
        <f>C247/B247</f>
        <v>1</v>
      </c>
      <c r="E247" s="237"/>
    </row>
    <row r="248" s="61" customFormat="1" ht="18" customHeight="1" spans="1:5">
      <c r="A248" s="244" t="s">
        <v>268</v>
      </c>
      <c r="B248" s="242"/>
      <c r="C248" s="243"/>
      <c r="D248" s="239"/>
      <c r="E248" s="237"/>
    </row>
    <row r="249" s="61" customFormat="1" ht="18" customHeight="1" spans="1:5">
      <c r="A249" s="237" t="s">
        <v>269</v>
      </c>
      <c r="B249" s="238">
        <f>B250+B253+B264+B271+B279+B288+B302+B312+B322+B330+B336</f>
        <v>17991</v>
      </c>
      <c r="C249" s="238">
        <f>C250+C253+C264+C271+C279+C288+C302+C312+C322+C330+C336</f>
        <v>18009</v>
      </c>
      <c r="D249" s="239">
        <f t="shared" ref="D249:D255" si="22">C249/B249</f>
        <v>1.00100050025012</v>
      </c>
      <c r="E249" s="237"/>
    </row>
    <row r="250" s="61" customFormat="1" ht="18" customHeight="1" spans="1:5">
      <c r="A250" s="240" t="s">
        <v>270</v>
      </c>
      <c r="B250" s="238"/>
      <c r="C250" s="243"/>
      <c r="D250" s="239"/>
      <c r="E250" s="237"/>
    </row>
    <row r="251" s="61" customFormat="1" ht="18" customHeight="1" spans="1:5">
      <c r="A251" s="240" t="s">
        <v>271</v>
      </c>
      <c r="B251" s="242"/>
      <c r="C251" s="243"/>
      <c r="D251" s="239"/>
      <c r="E251" s="237"/>
    </row>
    <row r="252" s="61" customFormat="1" ht="18" customHeight="1" spans="1:5">
      <c r="A252" s="244" t="s">
        <v>272</v>
      </c>
      <c r="B252" s="242"/>
      <c r="C252" s="243"/>
      <c r="D252" s="239"/>
      <c r="E252" s="237"/>
    </row>
    <row r="253" s="61" customFormat="1" ht="18" customHeight="1" spans="1:5">
      <c r="A253" s="244" t="s">
        <v>273</v>
      </c>
      <c r="B253" s="238">
        <f>SUM(B254:B263)</f>
        <v>16166</v>
      </c>
      <c r="C253" s="238">
        <f>SUM(C254:C263)</f>
        <v>16150</v>
      </c>
      <c r="D253" s="239">
        <f t="shared" si="22"/>
        <v>0.999010268464679</v>
      </c>
      <c r="E253" s="237"/>
    </row>
    <row r="254" s="61" customFormat="1" ht="18" customHeight="1" spans="1:5">
      <c r="A254" s="244" t="s">
        <v>126</v>
      </c>
      <c r="B254" s="242">
        <v>6552</v>
      </c>
      <c r="C254" s="242">
        <v>6550</v>
      </c>
      <c r="D254" s="239">
        <f t="shared" si="22"/>
        <v>0.99969474969475</v>
      </c>
      <c r="E254" s="237"/>
    </row>
    <row r="255" s="61" customFormat="1" ht="18" customHeight="1" spans="1:5">
      <c r="A255" s="244" t="s">
        <v>127</v>
      </c>
      <c r="B255" s="242">
        <v>9512</v>
      </c>
      <c r="C255" s="242">
        <v>9500</v>
      </c>
      <c r="D255" s="239">
        <f t="shared" si="22"/>
        <v>0.998738435660219</v>
      </c>
      <c r="E255" s="237"/>
    </row>
    <row r="256" s="61" customFormat="1" ht="18" customHeight="1" spans="1:5">
      <c r="A256" s="244" t="s">
        <v>128</v>
      </c>
      <c r="B256" s="242"/>
      <c r="C256" s="242"/>
      <c r="D256" s="239"/>
      <c r="E256" s="237"/>
    </row>
    <row r="257" s="61" customFormat="1" ht="18" customHeight="1" spans="1:5">
      <c r="A257" s="244" t="s">
        <v>167</v>
      </c>
      <c r="B257" s="242"/>
      <c r="C257" s="242"/>
      <c r="D257" s="239"/>
      <c r="E257" s="237"/>
    </row>
    <row r="258" s="61" customFormat="1" ht="18" customHeight="1" spans="1:5">
      <c r="A258" s="244" t="s">
        <v>274</v>
      </c>
      <c r="B258" s="242">
        <v>82</v>
      </c>
      <c r="C258" s="242">
        <v>80</v>
      </c>
      <c r="D258" s="239">
        <f>C258/B258</f>
        <v>0.975609756097561</v>
      </c>
      <c r="E258" s="237"/>
    </row>
    <row r="259" s="61" customFormat="1" ht="18" customHeight="1" spans="1:5">
      <c r="A259" s="244" t="s">
        <v>275</v>
      </c>
      <c r="B259" s="242"/>
      <c r="C259" s="242"/>
      <c r="D259" s="239"/>
      <c r="E259" s="237"/>
    </row>
    <row r="260" s="61" customFormat="1" ht="18" customHeight="1" spans="1:5">
      <c r="A260" s="244" t="s">
        <v>276</v>
      </c>
      <c r="B260" s="242"/>
      <c r="C260" s="242"/>
      <c r="D260" s="239"/>
      <c r="E260" s="237"/>
    </row>
    <row r="261" s="61" customFormat="1" ht="18" customHeight="1" spans="1:5">
      <c r="A261" s="244" t="s">
        <v>277</v>
      </c>
      <c r="B261" s="242"/>
      <c r="C261" s="242"/>
      <c r="D261" s="239"/>
      <c r="E261" s="237"/>
    </row>
    <row r="262" s="61" customFormat="1" ht="18" customHeight="1" spans="1:5">
      <c r="A262" s="244" t="s">
        <v>135</v>
      </c>
      <c r="B262" s="242"/>
      <c r="C262" s="242"/>
      <c r="D262" s="239"/>
      <c r="E262" s="237"/>
    </row>
    <row r="263" s="61" customFormat="1" ht="18" customHeight="1" spans="1:5">
      <c r="A263" s="244" t="s">
        <v>278</v>
      </c>
      <c r="B263" s="242">
        <v>20</v>
      </c>
      <c r="C263" s="242">
        <v>20</v>
      </c>
      <c r="D263" s="239">
        <f>C263/B263</f>
        <v>1</v>
      </c>
      <c r="E263" s="237"/>
    </row>
    <row r="264" s="61" customFormat="1" ht="18" customHeight="1" spans="1:5">
      <c r="A264" s="240" t="s">
        <v>279</v>
      </c>
      <c r="B264" s="238"/>
      <c r="C264" s="243"/>
      <c r="D264" s="239"/>
      <c r="E264" s="237"/>
    </row>
    <row r="265" s="61" customFormat="1" ht="18" customHeight="1" spans="1:5">
      <c r="A265" s="240" t="s">
        <v>126</v>
      </c>
      <c r="B265" s="242"/>
      <c r="C265" s="243"/>
      <c r="D265" s="239"/>
      <c r="E265" s="237"/>
    </row>
    <row r="266" s="61" customFormat="1" ht="18" customHeight="1" spans="1:5">
      <c r="A266" s="240" t="s">
        <v>127</v>
      </c>
      <c r="B266" s="242"/>
      <c r="C266" s="243"/>
      <c r="D266" s="239"/>
      <c r="E266" s="237"/>
    </row>
    <row r="267" s="61" customFormat="1" ht="18" customHeight="1" spans="1:5">
      <c r="A267" s="244" t="s">
        <v>128</v>
      </c>
      <c r="B267" s="242"/>
      <c r="C267" s="243"/>
      <c r="D267" s="239"/>
      <c r="E267" s="237"/>
    </row>
    <row r="268" s="61" customFormat="1" ht="18" customHeight="1" spans="1:5">
      <c r="A268" s="244" t="s">
        <v>280</v>
      </c>
      <c r="B268" s="242"/>
      <c r="C268" s="243"/>
      <c r="D268" s="239"/>
      <c r="E268" s="237"/>
    </row>
    <row r="269" s="61" customFormat="1" ht="18" customHeight="1" spans="1:5">
      <c r="A269" s="244" t="s">
        <v>135</v>
      </c>
      <c r="B269" s="242"/>
      <c r="C269" s="243"/>
      <c r="D269" s="239"/>
      <c r="E269" s="237"/>
    </row>
    <row r="270" s="61" customFormat="1" ht="18" customHeight="1" spans="1:5">
      <c r="A270" s="237" t="s">
        <v>281</v>
      </c>
      <c r="B270" s="242"/>
      <c r="C270" s="243"/>
      <c r="D270" s="239"/>
      <c r="E270" s="237"/>
    </row>
    <row r="271" s="61" customFormat="1" ht="18" customHeight="1" spans="1:5">
      <c r="A271" s="245" t="s">
        <v>282</v>
      </c>
      <c r="B271" s="238">
        <f>SUM(B272:B278)</f>
        <v>117</v>
      </c>
      <c r="C271" s="238">
        <f>SUM(C272:C278)</f>
        <v>120</v>
      </c>
      <c r="D271" s="239">
        <f t="shared" ref="D271:D273" si="23">C271/B271</f>
        <v>1.02564102564103</v>
      </c>
      <c r="E271" s="237"/>
    </row>
    <row r="272" s="61" customFormat="1" ht="18" customHeight="1" spans="1:5">
      <c r="A272" s="240" t="s">
        <v>126</v>
      </c>
      <c r="B272" s="242">
        <v>98</v>
      </c>
      <c r="C272" s="242">
        <v>100</v>
      </c>
      <c r="D272" s="239">
        <f t="shared" si="23"/>
        <v>1.02040816326531</v>
      </c>
      <c r="E272" s="237"/>
    </row>
    <row r="273" s="61" customFormat="1" ht="18" customHeight="1" spans="1:5">
      <c r="A273" s="240" t="s">
        <v>127</v>
      </c>
      <c r="B273" s="242">
        <v>19</v>
      </c>
      <c r="C273" s="242">
        <v>20</v>
      </c>
      <c r="D273" s="239">
        <f t="shared" si="23"/>
        <v>1.05263157894737</v>
      </c>
      <c r="E273" s="237"/>
    </row>
    <row r="274" s="61" customFormat="1" ht="18" customHeight="1" spans="1:5">
      <c r="A274" s="244" t="s">
        <v>128</v>
      </c>
      <c r="B274" s="242"/>
      <c r="C274" s="243"/>
      <c r="D274" s="239"/>
      <c r="E274" s="237"/>
    </row>
    <row r="275" s="61" customFormat="1" ht="18" customHeight="1" spans="1:5">
      <c r="A275" s="244" t="s">
        <v>283</v>
      </c>
      <c r="B275" s="242"/>
      <c r="C275" s="243"/>
      <c r="D275" s="239"/>
      <c r="E275" s="237"/>
    </row>
    <row r="276" s="61" customFormat="1" ht="18" customHeight="1" spans="1:5">
      <c r="A276" s="244" t="s">
        <v>284</v>
      </c>
      <c r="B276" s="242"/>
      <c r="C276" s="243"/>
      <c r="D276" s="239"/>
      <c r="E276" s="237"/>
    </row>
    <row r="277" s="61" customFormat="1" ht="18" customHeight="1" spans="1:5">
      <c r="A277" s="244" t="s">
        <v>135</v>
      </c>
      <c r="B277" s="242"/>
      <c r="C277" s="243"/>
      <c r="D277" s="239"/>
      <c r="E277" s="237"/>
    </row>
    <row r="278" s="61" customFormat="1" ht="18" customHeight="1" spans="1:5">
      <c r="A278" s="244" t="s">
        <v>285</v>
      </c>
      <c r="B278" s="242"/>
      <c r="C278" s="243"/>
      <c r="D278" s="239"/>
      <c r="E278" s="237"/>
    </row>
    <row r="279" s="61" customFormat="1" ht="18" customHeight="1" spans="1:5">
      <c r="A279" s="237" t="s">
        <v>286</v>
      </c>
      <c r="B279" s="238">
        <f>SUM(B280:B287)</f>
        <v>119</v>
      </c>
      <c r="C279" s="238">
        <f>SUM(C280:C287)</f>
        <v>122</v>
      </c>
      <c r="D279" s="239">
        <f t="shared" ref="D279:D281" si="24">C279/B279</f>
        <v>1.02521008403361</v>
      </c>
      <c r="E279" s="237"/>
    </row>
    <row r="280" s="61" customFormat="1" ht="18" customHeight="1" spans="1:5">
      <c r="A280" s="240" t="s">
        <v>126</v>
      </c>
      <c r="B280" s="242">
        <v>107</v>
      </c>
      <c r="C280" s="242">
        <v>110</v>
      </c>
      <c r="D280" s="239">
        <f t="shared" si="24"/>
        <v>1.02803738317757</v>
      </c>
      <c r="E280" s="237"/>
    </row>
    <row r="281" s="61" customFormat="1" ht="18" customHeight="1" spans="1:5">
      <c r="A281" s="240" t="s">
        <v>127</v>
      </c>
      <c r="B281" s="242">
        <v>12</v>
      </c>
      <c r="C281" s="242">
        <v>12</v>
      </c>
      <c r="D281" s="239">
        <f t="shared" si="24"/>
        <v>1</v>
      </c>
      <c r="E281" s="237"/>
    </row>
    <row r="282" s="61" customFormat="1" ht="18" customHeight="1" spans="1:5">
      <c r="A282" s="240" t="s">
        <v>128</v>
      </c>
      <c r="B282" s="242"/>
      <c r="C282" s="243"/>
      <c r="D282" s="239"/>
      <c r="E282" s="237"/>
    </row>
    <row r="283" s="61" customFormat="1" ht="18" customHeight="1" spans="1:5">
      <c r="A283" s="244" t="s">
        <v>287</v>
      </c>
      <c r="B283" s="242"/>
      <c r="C283" s="243"/>
      <c r="D283" s="239"/>
      <c r="E283" s="237"/>
    </row>
    <row r="284" s="61" customFormat="1" ht="18" customHeight="1" spans="1:5">
      <c r="A284" s="244" t="s">
        <v>288</v>
      </c>
      <c r="B284" s="242"/>
      <c r="C284" s="243"/>
      <c r="D284" s="239"/>
      <c r="E284" s="237"/>
    </row>
    <row r="285" s="61" customFormat="1" ht="18" customHeight="1" spans="1:5">
      <c r="A285" s="244" t="s">
        <v>289</v>
      </c>
      <c r="B285" s="242"/>
      <c r="C285" s="243"/>
      <c r="D285" s="239"/>
      <c r="E285" s="237"/>
    </row>
    <row r="286" s="61" customFormat="1" ht="18" customHeight="1" spans="1:5">
      <c r="A286" s="240" t="s">
        <v>135</v>
      </c>
      <c r="B286" s="242"/>
      <c r="C286" s="243"/>
      <c r="D286" s="239"/>
      <c r="E286" s="237"/>
    </row>
    <row r="287" s="61" customFormat="1" ht="18" customHeight="1" spans="1:5">
      <c r="A287" s="240" t="s">
        <v>290</v>
      </c>
      <c r="B287" s="242"/>
      <c r="C287" s="243"/>
      <c r="D287" s="239"/>
      <c r="E287" s="237"/>
    </row>
    <row r="288" s="61" customFormat="1" ht="18" customHeight="1" spans="1:5">
      <c r="A288" s="240" t="s">
        <v>291</v>
      </c>
      <c r="B288" s="238">
        <f>SUM(B289:B301)</f>
        <v>1514</v>
      </c>
      <c r="C288" s="238">
        <f>SUM(C289:C301)</f>
        <v>1547</v>
      </c>
      <c r="D288" s="239">
        <f t="shared" ref="D288:D290" si="25">C288/B288</f>
        <v>1.0217965653897</v>
      </c>
      <c r="E288" s="237"/>
    </row>
    <row r="289" s="61" customFormat="1" ht="18" customHeight="1" spans="1:5">
      <c r="A289" s="244" t="s">
        <v>126</v>
      </c>
      <c r="B289" s="242">
        <v>1166</v>
      </c>
      <c r="C289" s="242">
        <v>1200</v>
      </c>
      <c r="D289" s="239">
        <f t="shared" si="25"/>
        <v>1.02915951972556</v>
      </c>
      <c r="E289" s="237"/>
    </row>
    <row r="290" s="61" customFormat="1" ht="18" customHeight="1" spans="1:5">
      <c r="A290" s="244" t="s">
        <v>127</v>
      </c>
      <c r="B290" s="242">
        <v>169</v>
      </c>
      <c r="C290" s="242">
        <v>170</v>
      </c>
      <c r="D290" s="239">
        <f t="shared" si="25"/>
        <v>1.00591715976331</v>
      </c>
      <c r="E290" s="237"/>
    </row>
    <row r="291" s="61" customFormat="1" ht="18" customHeight="1" spans="1:5">
      <c r="A291" s="244" t="s">
        <v>128</v>
      </c>
      <c r="B291" s="242"/>
      <c r="C291" s="243"/>
      <c r="D291" s="239"/>
      <c r="E291" s="237"/>
    </row>
    <row r="292" s="61" customFormat="1" ht="18" customHeight="1" spans="1:5">
      <c r="A292" s="237" t="s">
        <v>292</v>
      </c>
      <c r="B292" s="242">
        <v>33</v>
      </c>
      <c r="C292" s="242">
        <v>30</v>
      </c>
      <c r="D292" s="239">
        <f t="shared" ref="D292:D295" si="26">C292/B292</f>
        <v>0.909090909090909</v>
      </c>
      <c r="E292" s="237"/>
    </row>
    <row r="293" s="61" customFormat="1" ht="18" customHeight="1" spans="1:5">
      <c r="A293" s="240" t="s">
        <v>293</v>
      </c>
      <c r="B293" s="242">
        <v>37</v>
      </c>
      <c r="C293" s="242">
        <v>40</v>
      </c>
      <c r="D293" s="239">
        <f t="shared" si="26"/>
        <v>1.08108108108108</v>
      </c>
      <c r="E293" s="237"/>
    </row>
    <row r="294" s="61" customFormat="1" ht="18" customHeight="1" spans="1:5">
      <c r="A294" s="240" t="s">
        <v>294</v>
      </c>
      <c r="B294" s="242"/>
      <c r="C294" s="242"/>
      <c r="D294" s="239"/>
      <c r="E294" s="237"/>
    </row>
    <row r="295" s="61" customFormat="1" ht="18" customHeight="1" spans="1:5">
      <c r="A295" s="245" t="s">
        <v>295</v>
      </c>
      <c r="B295" s="242">
        <v>42</v>
      </c>
      <c r="C295" s="242">
        <v>40</v>
      </c>
      <c r="D295" s="239">
        <f t="shared" si="26"/>
        <v>0.952380952380952</v>
      </c>
      <c r="E295" s="237"/>
    </row>
    <row r="296" s="61" customFormat="1" ht="18" customHeight="1" spans="1:5">
      <c r="A296" s="244" t="s">
        <v>296</v>
      </c>
      <c r="B296" s="242"/>
      <c r="C296" s="242"/>
      <c r="D296" s="239"/>
      <c r="E296" s="237"/>
    </row>
    <row r="297" s="61" customFormat="1" ht="18" customHeight="1" spans="1:5">
      <c r="A297" s="244" t="s">
        <v>297</v>
      </c>
      <c r="B297" s="242">
        <v>60</v>
      </c>
      <c r="C297" s="242">
        <v>60</v>
      </c>
      <c r="D297" s="239">
        <f>C297/B297</f>
        <v>1</v>
      </c>
      <c r="E297" s="237"/>
    </row>
    <row r="298" s="61" customFormat="1" ht="18" customHeight="1" spans="1:5">
      <c r="A298" s="244" t="s">
        <v>298</v>
      </c>
      <c r="B298" s="242"/>
      <c r="C298" s="242"/>
      <c r="D298" s="239"/>
      <c r="E298" s="237"/>
    </row>
    <row r="299" s="61" customFormat="1" ht="18" customHeight="1" spans="1:5">
      <c r="A299" s="244" t="s">
        <v>167</v>
      </c>
      <c r="B299" s="242"/>
      <c r="C299" s="242"/>
      <c r="D299" s="239"/>
      <c r="E299" s="237"/>
    </row>
    <row r="300" s="61" customFormat="1" ht="18" customHeight="1" spans="1:5">
      <c r="A300" s="244" t="s">
        <v>135</v>
      </c>
      <c r="B300" s="242"/>
      <c r="C300" s="242"/>
      <c r="D300" s="239"/>
      <c r="E300" s="237"/>
    </row>
    <row r="301" s="61" customFormat="1" ht="18" customHeight="1" spans="1:5">
      <c r="A301" s="240" t="s">
        <v>299</v>
      </c>
      <c r="B301" s="242">
        <v>7</v>
      </c>
      <c r="C301" s="242">
        <v>7</v>
      </c>
      <c r="D301" s="239">
        <f>C301/B301</f>
        <v>1</v>
      </c>
      <c r="E301" s="237"/>
    </row>
    <row r="302" s="61" customFormat="1" ht="18" customHeight="1" spans="1:5">
      <c r="A302" s="245" t="s">
        <v>300</v>
      </c>
      <c r="B302" s="238"/>
      <c r="C302" s="238"/>
      <c r="D302" s="239"/>
      <c r="E302" s="237"/>
    </row>
    <row r="303" s="61" customFormat="1" ht="18" customHeight="1" spans="1:5">
      <c r="A303" s="240" t="s">
        <v>126</v>
      </c>
      <c r="B303" s="242"/>
      <c r="C303" s="243"/>
      <c r="D303" s="239"/>
      <c r="E303" s="237"/>
    </row>
    <row r="304" s="61" customFormat="1" ht="18" customHeight="1" spans="1:5">
      <c r="A304" s="244" t="s">
        <v>127</v>
      </c>
      <c r="B304" s="242"/>
      <c r="C304" s="243"/>
      <c r="D304" s="239"/>
      <c r="E304" s="237"/>
    </row>
    <row r="305" s="61" customFormat="1" ht="18" customHeight="1" spans="1:5">
      <c r="A305" s="244" t="s">
        <v>128</v>
      </c>
      <c r="B305" s="242"/>
      <c r="C305" s="243"/>
      <c r="D305" s="239"/>
      <c r="E305" s="237"/>
    </row>
    <row r="306" s="61" customFormat="1" ht="18" customHeight="1" spans="1:5">
      <c r="A306" s="244" t="s">
        <v>301</v>
      </c>
      <c r="B306" s="242"/>
      <c r="C306" s="243"/>
      <c r="D306" s="239"/>
      <c r="E306" s="237"/>
    </row>
    <row r="307" s="61" customFormat="1" ht="18" customHeight="1" spans="1:5">
      <c r="A307" s="237" t="s">
        <v>302</v>
      </c>
      <c r="B307" s="242"/>
      <c r="C307" s="243"/>
      <c r="D307" s="239"/>
      <c r="E307" s="237"/>
    </row>
    <row r="308" s="61" customFormat="1" ht="18" customHeight="1" spans="1:5">
      <c r="A308" s="240" t="s">
        <v>303</v>
      </c>
      <c r="B308" s="242"/>
      <c r="C308" s="243"/>
      <c r="D308" s="239"/>
      <c r="E308" s="237"/>
    </row>
    <row r="309" s="61" customFormat="1" ht="18" customHeight="1" spans="1:5">
      <c r="A309" s="240" t="s">
        <v>167</v>
      </c>
      <c r="B309" s="242"/>
      <c r="C309" s="243"/>
      <c r="D309" s="239"/>
      <c r="E309" s="237"/>
    </row>
    <row r="310" s="61" customFormat="1" ht="18" customHeight="1" spans="1:5">
      <c r="A310" s="240" t="s">
        <v>135</v>
      </c>
      <c r="B310" s="242"/>
      <c r="C310" s="243"/>
      <c r="D310" s="239"/>
      <c r="E310" s="237"/>
    </row>
    <row r="311" s="61" customFormat="1" ht="18" customHeight="1" spans="1:5">
      <c r="A311" s="240" t="s">
        <v>304</v>
      </c>
      <c r="B311" s="242"/>
      <c r="C311" s="243"/>
      <c r="D311" s="239"/>
      <c r="E311" s="237"/>
    </row>
    <row r="312" s="61" customFormat="1" ht="18" customHeight="1" spans="1:5">
      <c r="A312" s="244" t="s">
        <v>305</v>
      </c>
      <c r="B312" s="238"/>
      <c r="C312" s="243"/>
      <c r="D312" s="239"/>
      <c r="E312" s="237"/>
    </row>
    <row r="313" s="61" customFormat="1" ht="18" customHeight="1" spans="1:5">
      <c r="A313" s="244" t="s">
        <v>126</v>
      </c>
      <c r="B313" s="242"/>
      <c r="C313" s="243"/>
      <c r="D313" s="239"/>
      <c r="E313" s="237"/>
    </row>
    <row r="314" s="61" customFormat="1" ht="18" customHeight="1" spans="1:5">
      <c r="A314" s="244" t="s">
        <v>127</v>
      </c>
      <c r="B314" s="242"/>
      <c r="C314" s="243"/>
      <c r="D314" s="239"/>
      <c r="E314" s="237"/>
    </row>
    <row r="315" s="61" customFormat="1" ht="18" customHeight="1" spans="1:5">
      <c r="A315" s="240" t="s">
        <v>128</v>
      </c>
      <c r="B315" s="242"/>
      <c r="C315" s="243"/>
      <c r="D315" s="239"/>
      <c r="E315" s="237"/>
    </row>
    <row r="316" s="61" customFormat="1" ht="18" customHeight="1" spans="1:5">
      <c r="A316" s="240" t="s">
        <v>306</v>
      </c>
      <c r="B316" s="242"/>
      <c r="C316" s="243"/>
      <c r="D316" s="239"/>
      <c r="E316" s="237"/>
    </row>
    <row r="317" s="61" customFormat="1" ht="18" customHeight="1" spans="1:5">
      <c r="A317" s="240" t="s">
        <v>307</v>
      </c>
      <c r="B317" s="242"/>
      <c r="C317" s="243"/>
      <c r="D317" s="239"/>
      <c r="E317" s="237"/>
    </row>
    <row r="318" s="61" customFormat="1" ht="18" customHeight="1" spans="1:5">
      <c r="A318" s="244" t="s">
        <v>308</v>
      </c>
      <c r="B318" s="242"/>
      <c r="C318" s="243"/>
      <c r="D318" s="239"/>
      <c r="E318" s="237"/>
    </row>
    <row r="319" s="61" customFormat="1" ht="18" customHeight="1" spans="1:5">
      <c r="A319" s="244" t="s">
        <v>167</v>
      </c>
      <c r="B319" s="242"/>
      <c r="C319" s="243"/>
      <c r="D319" s="239"/>
      <c r="E319" s="237"/>
    </row>
    <row r="320" s="61" customFormat="1" ht="18" customHeight="1" spans="1:5">
      <c r="A320" s="244" t="s">
        <v>135</v>
      </c>
      <c r="B320" s="242"/>
      <c r="C320" s="243"/>
      <c r="D320" s="239"/>
      <c r="E320" s="237"/>
    </row>
    <row r="321" s="61" customFormat="1" ht="18" customHeight="1" spans="1:5">
      <c r="A321" s="244" t="s">
        <v>309</v>
      </c>
      <c r="B321" s="242"/>
      <c r="C321" s="243"/>
      <c r="D321" s="239"/>
      <c r="E321" s="237"/>
    </row>
    <row r="322" s="61" customFormat="1" ht="18" customHeight="1" spans="1:5">
      <c r="A322" s="237" t="s">
        <v>310</v>
      </c>
      <c r="B322" s="238"/>
      <c r="C322" s="243"/>
      <c r="D322" s="239"/>
      <c r="E322" s="237"/>
    </row>
    <row r="323" s="61" customFormat="1" ht="18" customHeight="1" spans="1:5">
      <c r="A323" s="240" t="s">
        <v>126</v>
      </c>
      <c r="B323" s="242"/>
      <c r="C323" s="243"/>
      <c r="D323" s="239"/>
      <c r="E323" s="237"/>
    </row>
    <row r="324" s="61" customFormat="1" ht="18" customHeight="1" spans="1:5">
      <c r="A324" s="240" t="s">
        <v>127</v>
      </c>
      <c r="B324" s="242"/>
      <c r="C324" s="243"/>
      <c r="D324" s="239"/>
      <c r="E324" s="237"/>
    </row>
    <row r="325" s="61" customFormat="1" ht="18" customHeight="1" spans="1:5">
      <c r="A325" s="245" t="s">
        <v>128</v>
      </c>
      <c r="B325" s="242"/>
      <c r="C325" s="243"/>
      <c r="D325" s="239"/>
      <c r="E325" s="237"/>
    </row>
    <row r="326" s="61" customFormat="1" ht="18" customHeight="1" spans="1:5">
      <c r="A326" s="246" t="s">
        <v>311</v>
      </c>
      <c r="B326" s="242"/>
      <c r="C326" s="243"/>
      <c r="D326" s="239"/>
      <c r="E326" s="237"/>
    </row>
    <row r="327" s="61" customFormat="1" ht="18" customHeight="1" spans="1:5">
      <c r="A327" s="244" t="s">
        <v>312</v>
      </c>
      <c r="B327" s="242"/>
      <c r="C327" s="243"/>
      <c r="D327" s="239"/>
      <c r="E327" s="237"/>
    </row>
    <row r="328" s="61" customFormat="1" ht="18" customHeight="1" spans="1:5">
      <c r="A328" s="244" t="s">
        <v>135</v>
      </c>
      <c r="B328" s="242"/>
      <c r="C328" s="243"/>
      <c r="D328" s="239"/>
      <c r="E328" s="237"/>
    </row>
    <row r="329" s="61" customFormat="1" ht="18" customHeight="1" spans="1:5">
      <c r="A329" s="240" t="s">
        <v>313</v>
      </c>
      <c r="B329" s="242"/>
      <c r="C329" s="243"/>
      <c r="D329" s="239"/>
      <c r="E329" s="237"/>
    </row>
    <row r="330" s="61" customFormat="1" ht="18" customHeight="1" spans="1:5">
      <c r="A330" s="240" t="s">
        <v>314</v>
      </c>
      <c r="B330" s="238"/>
      <c r="C330" s="243"/>
      <c r="D330" s="239"/>
      <c r="E330" s="237"/>
    </row>
    <row r="331" s="61" customFormat="1" ht="18" customHeight="1" spans="1:5">
      <c r="A331" s="240" t="s">
        <v>126</v>
      </c>
      <c r="B331" s="242"/>
      <c r="C331" s="243"/>
      <c r="D331" s="239"/>
      <c r="E331" s="237"/>
    </row>
    <row r="332" s="61" customFormat="1" ht="18" customHeight="1" spans="1:5">
      <c r="A332" s="244" t="s">
        <v>127</v>
      </c>
      <c r="B332" s="242"/>
      <c r="C332" s="243"/>
      <c r="D332" s="239"/>
      <c r="E332" s="237"/>
    </row>
    <row r="333" s="61" customFormat="1" ht="18" customHeight="1" spans="1:5">
      <c r="A333" s="240" t="s">
        <v>167</v>
      </c>
      <c r="B333" s="242"/>
      <c r="C333" s="243"/>
      <c r="D333" s="239"/>
      <c r="E333" s="237"/>
    </row>
    <row r="334" s="61" customFormat="1" ht="18" customHeight="1" spans="1:5">
      <c r="A334" s="244" t="s">
        <v>315</v>
      </c>
      <c r="B334" s="242"/>
      <c r="C334" s="243"/>
      <c r="D334" s="239"/>
      <c r="E334" s="237"/>
    </row>
    <row r="335" s="61" customFormat="1" ht="18" customHeight="1" spans="1:5">
      <c r="A335" s="240" t="s">
        <v>316</v>
      </c>
      <c r="B335" s="242"/>
      <c r="C335" s="243"/>
      <c r="D335" s="239"/>
      <c r="E335" s="237"/>
    </row>
    <row r="336" s="61" customFormat="1" ht="18" customHeight="1" spans="1:5">
      <c r="A336" s="240" t="s">
        <v>317</v>
      </c>
      <c r="B336" s="238">
        <f>SUM(B337:B338)</f>
        <v>75</v>
      </c>
      <c r="C336" s="238">
        <f>SUM(C337:C338)</f>
        <v>70</v>
      </c>
      <c r="D336" s="239">
        <f t="shared" ref="D336:D342" si="27">C336/B336</f>
        <v>0.933333333333333</v>
      </c>
      <c r="E336" s="237"/>
    </row>
    <row r="337" s="61" customFormat="1" ht="18" customHeight="1" spans="1:5">
      <c r="A337" s="240" t="s">
        <v>318</v>
      </c>
      <c r="B337" s="242"/>
      <c r="C337" s="243"/>
      <c r="D337" s="239"/>
      <c r="E337" s="237"/>
    </row>
    <row r="338" s="61" customFormat="1" ht="18" customHeight="1" spans="1:5">
      <c r="A338" s="240" t="s">
        <v>319</v>
      </c>
      <c r="B338" s="242">
        <v>75</v>
      </c>
      <c r="C338" s="242">
        <v>70</v>
      </c>
      <c r="D338" s="239">
        <f t="shared" si="27"/>
        <v>0.933333333333333</v>
      </c>
      <c r="E338" s="237"/>
    </row>
    <row r="339" s="61" customFormat="1" ht="18" customHeight="1" spans="1:5">
      <c r="A339" s="237" t="s">
        <v>320</v>
      </c>
      <c r="B339" s="238">
        <f>B340+B352+B358+B364+B368+B372+B376+B382+B389+B345</f>
        <v>85518</v>
      </c>
      <c r="C339" s="238">
        <f>C340+C352+C358+C364+C368+C372+C376+C382+C389+C345</f>
        <v>86065</v>
      </c>
      <c r="D339" s="239">
        <f t="shared" si="27"/>
        <v>1.00639631422624</v>
      </c>
      <c r="E339" s="237"/>
    </row>
    <row r="340" s="61" customFormat="1" ht="18" customHeight="1" spans="1:5">
      <c r="A340" s="244" t="s">
        <v>321</v>
      </c>
      <c r="B340" s="238">
        <f>SUM(B341:B344)</f>
        <v>920</v>
      </c>
      <c r="C340" s="238">
        <f>SUM(C341:C344)</f>
        <v>920</v>
      </c>
      <c r="D340" s="239">
        <f t="shared" si="27"/>
        <v>1</v>
      </c>
      <c r="E340" s="237"/>
    </row>
    <row r="341" s="61" customFormat="1" ht="18" customHeight="1" spans="1:5">
      <c r="A341" s="240" t="s">
        <v>126</v>
      </c>
      <c r="B341" s="242">
        <v>643</v>
      </c>
      <c r="C341" s="243">
        <v>640</v>
      </c>
      <c r="D341" s="239">
        <f t="shared" si="27"/>
        <v>0.995334370139969</v>
      </c>
      <c r="E341" s="237"/>
    </row>
    <row r="342" s="61" customFormat="1" ht="18" customHeight="1" spans="1:5">
      <c r="A342" s="240" t="s">
        <v>127</v>
      </c>
      <c r="B342" s="242">
        <v>277</v>
      </c>
      <c r="C342" s="243">
        <v>280</v>
      </c>
      <c r="D342" s="239">
        <f t="shared" si="27"/>
        <v>1.01083032490975</v>
      </c>
      <c r="E342" s="237"/>
    </row>
    <row r="343" s="61" customFormat="1" ht="18" customHeight="1" spans="1:5">
      <c r="A343" s="240" t="s">
        <v>128</v>
      </c>
      <c r="B343" s="242"/>
      <c r="C343" s="243"/>
      <c r="D343" s="239"/>
      <c r="E343" s="237"/>
    </row>
    <row r="344" s="61" customFormat="1" ht="18" customHeight="1" spans="1:5">
      <c r="A344" s="246" t="s">
        <v>322</v>
      </c>
      <c r="B344" s="242"/>
      <c r="C344" s="243"/>
      <c r="D344" s="239"/>
      <c r="E344" s="237"/>
    </row>
    <row r="345" s="61" customFormat="1" ht="18" customHeight="1" spans="1:5">
      <c r="A345" s="240" t="s">
        <v>323</v>
      </c>
      <c r="B345" s="238">
        <f>SUM(B346:B351)</f>
        <v>78135</v>
      </c>
      <c r="C345" s="238">
        <f>SUM(C346:C351)</f>
        <v>78720</v>
      </c>
      <c r="D345" s="239">
        <f t="shared" ref="D345:D349" si="28">C345/B345</f>
        <v>1.00748704165867</v>
      </c>
      <c r="E345" s="237"/>
    </row>
    <row r="346" s="61" customFormat="1" ht="18" customHeight="1" spans="1:5">
      <c r="A346" s="240" t="s">
        <v>324</v>
      </c>
      <c r="B346" s="242">
        <v>2143</v>
      </c>
      <c r="C346" s="242">
        <v>2200</v>
      </c>
      <c r="D346" s="239">
        <f t="shared" si="28"/>
        <v>1.02659822678488</v>
      </c>
      <c r="E346" s="237"/>
    </row>
    <row r="347" s="61" customFormat="1" ht="18" customHeight="1" spans="1:5">
      <c r="A347" s="240" t="s">
        <v>325</v>
      </c>
      <c r="B347" s="242">
        <v>35633</v>
      </c>
      <c r="C347" s="242">
        <v>36000</v>
      </c>
      <c r="D347" s="239">
        <f t="shared" si="28"/>
        <v>1.01029944152892</v>
      </c>
      <c r="E347" s="237"/>
    </row>
    <row r="348" s="61" customFormat="1" ht="18" customHeight="1" spans="1:5">
      <c r="A348" s="244" t="s">
        <v>326</v>
      </c>
      <c r="B348" s="242">
        <v>26415</v>
      </c>
      <c r="C348" s="242">
        <v>26500</v>
      </c>
      <c r="D348" s="239">
        <f t="shared" si="28"/>
        <v>1.00321786863525</v>
      </c>
      <c r="E348" s="237"/>
    </row>
    <row r="349" s="61" customFormat="1" ht="18" customHeight="1" spans="1:5">
      <c r="A349" s="244" t="s">
        <v>327</v>
      </c>
      <c r="B349" s="242">
        <v>13920</v>
      </c>
      <c r="C349" s="242">
        <v>14000</v>
      </c>
      <c r="D349" s="239">
        <f t="shared" si="28"/>
        <v>1.00574712643678</v>
      </c>
      <c r="E349" s="237"/>
    </row>
    <row r="350" s="61" customFormat="1" ht="18" customHeight="1" spans="1:5">
      <c r="A350" s="244" t="s">
        <v>328</v>
      </c>
      <c r="B350" s="242"/>
      <c r="C350" s="242"/>
      <c r="D350" s="239"/>
      <c r="E350" s="237"/>
    </row>
    <row r="351" s="61" customFormat="1" ht="18" customHeight="1" spans="1:5">
      <c r="A351" s="240" t="s">
        <v>329</v>
      </c>
      <c r="B351" s="242">
        <v>24</v>
      </c>
      <c r="C351" s="242">
        <v>20</v>
      </c>
      <c r="D351" s="239">
        <f t="shared" ref="D351:D354" si="29">C351/B351</f>
        <v>0.833333333333333</v>
      </c>
      <c r="E351" s="237"/>
    </row>
    <row r="352" s="61" customFormat="1" ht="18" customHeight="1" spans="1:5">
      <c r="A352" s="240" t="s">
        <v>330</v>
      </c>
      <c r="B352" s="238">
        <f>SUM(B353:B357)</f>
        <v>1789</v>
      </c>
      <c r="C352" s="238">
        <f>SUM(C353:C357)</f>
        <v>1800</v>
      </c>
      <c r="D352" s="239">
        <f t="shared" si="29"/>
        <v>1.00614868641699</v>
      </c>
      <c r="E352" s="237"/>
    </row>
    <row r="353" s="61" customFormat="1" ht="18" customHeight="1" spans="1:5">
      <c r="A353" s="240" t="s">
        <v>331</v>
      </c>
      <c r="B353" s="242"/>
      <c r="C353" s="243"/>
      <c r="D353" s="239"/>
      <c r="E353" s="237"/>
    </row>
    <row r="354" s="61" customFormat="1" ht="18" customHeight="1" spans="1:5">
      <c r="A354" s="240" t="s">
        <v>332</v>
      </c>
      <c r="B354" s="242">
        <v>1789</v>
      </c>
      <c r="C354" s="243">
        <v>1800</v>
      </c>
      <c r="D354" s="239">
        <f t="shared" si="29"/>
        <v>1.00614868641699</v>
      </c>
      <c r="E354" s="237"/>
    </row>
    <row r="355" s="61" customFormat="1" ht="18" customHeight="1" spans="1:5">
      <c r="A355" s="240" t="s">
        <v>333</v>
      </c>
      <c r="B355" s="242"/>
      <c r="C355" s="243"/>
      <c r="D355" s="239"/>
      <c r="E355" s="237"/>
    </row>
    <row r="356" s="61" customFormat="1" ht="18" customHeight="1" spans="1:5">
      <c r="A356" s="244" t="s">
        <v>334</v>
      </c>
      <c r="B356" s="242"/>
      <c r="C356" s="243"/>
      <c r="D356" s="239"/>
      <c r="E356" s="237"/>
    </row>
    <row r="357" s="61" customFormat="1" ht="18" customHeight="1" spans="1:5">
      <c r="A357" s="244" t="s">
        <v>335</v>
      </c>
      <c r="B357" s="242"/>
      <c r="C357" s="243"/>
      <c r="D357" s="239"/>
      <c r="E357" s="237"/>
    </row>
    <row r="358" s="61" customFormat="1" ht="18" customHeight="1" spans="1:5">
      <c r="A358" s="237" t="s">
        <v>336</v>
      </c>
      <c r="B358" s="238"/>
      <c r="C358" s="243"/>
      <c r="D358" s="239"/>
      <c r="E358" s="237"/>
    </row>
    <row r="359" s="61" customFormat="1" ht="18" customHeight="1" spans="1:5">
      <c r="A359" s="240" t="s">
        <v>337</v>
      </c>
      <c r="B359" s="242"/>
      <c r="C359" s="243"/>
      <c r="D359" s="239"/>
      <c r="E359" s="237"/>
    </row>
    <row r="360" s="61" customFormat="1" ht="18" customHeight="1" spans="1:5">
      <c r="A360" s="240" t="s">
        <v>338</v>
      </c>
      <c r="B360" s="242"/>
      <c r="C360" s="243"/>
      <c r="D360" s="239"/>
      <c r="E360" s="237"/>
    </row>
    <row r="361" s="61" customFormat="1" ht="18" customHeight="1" spans="1:5">
      <c r="A361" s="240" t="s">
        <v>339</v>
      </c>
      <c r="B361" s="242"/>
      <c r="C361" s="243"/>
      <c r="D361" s="239"/>
      <c r="E361" s="237"/>
    </row>
    <row r="362" s="61" customFormat="1" ht="18" customHeight="1" spans="1:5">
      <c r="A362" s="244" t="s">
        <v>340</v>
      </c>
      <c r="B362" s="242"/>
      <c r="C362" s="243"/>
      <c r="D362" s="239"/>
      <c r="E362" s="237"/>
    </row>
    <row r="363" s="61" customFormat="1" ht="18" customHeight="1" spans="1:5">
      <c r="A363" s="244" t="s">
        <v>341</v>
      </c>
      <c r="B363" s="242"/>
      <c r="C363" s="243"/>
      <c r="D363" s="239"/>
      <c r="E363" s="237"/>
    </row>
    <row r="364" s="61" customFormat="1" ht="18" customHeight="1" spans="1:5">
      <c r="A364" s="244" t="s">
        <v>342</v>
      </c>
      <c r="B364" s="238"/>
      <c r="C364" s="243"/>
      <c r="D364" s="239"/>
      <c r="E364" s="237"/>
    </row>
    <row r="365" s="61" customFormat="1" ht="18" customHeight="1" spans="1:5">
      <c r="A365" s="240" t="s">
        <v>343</v>
      </c>
      <c r="B365" s="242"/>
      <c r="C365" s="243"/>
      <c r="D365" s="239"/>
      <c r="E365" s="237"/>
    </row>
    <row r="366" s="61" customFormat="1" ht="18" customHeight="1" spans="1:5">
      <c r="A366" s="240" t="s">
        <v>344</v>
      </c>
      <c r="B366" s="242"/>
      <c r="C366" s="243"/>
      <c r="D366" s="239"/>
      <c r="E366" s="237"/>
    </row>
    <row r="367" s="61" customFormat="1" ht="18" customHeight="1" spans="1:5">
      <c r="A367" s="240" t="s">
        <v>345</v>
      </c>
      <c r="B367" s="242"/>
      <c r="C367" s="243"/>
      <c r="D367" s="239"/>
      <c r="E367" s="237"/>
    </row>
    <row r="368" s="61" customFormat="1" ht="18" customHeight="1" spans="1:5">
      <c r="A368" s="244" t="s">
        <v>346</v>
      </c>
      <c r="B368" s="238"/>
      <c r="C368" s="243"/>
      <c r="D368" s="239"/>
      <c r="E368" s="237"/>
    </row>
    <row r="369" s="61" customFormat="1" ht="18" customHeight="1" spans="1:5">
      <c r="A369" s="244" t="s">
        <v>347</v>
      </c>
      <c r="B369" s="242"/>
      <c r="C369" s="243"/>
      <c r="D369" s="239"/>
      <c r="E369" s="237"/>
    </row>
    <row r="370" s="61" customFormat="1" ht="18" customHeight="1" spans="1:5">
      <c r="A370" s="244" t="s">
        <v>348</v>
      </c>
      <c r="B370" s="242"/>
      <c r="C370" s="243"/>
      <c r="D370" s="239"/>
      <c r="E370" s="237"/>
    </row>
    <row r="371" s="61" customFormat="1" ht="18" customHeight="1" spans="1:5">
      <c r="A371" s="237" t="s">
        <v>349</v>
      </c>
      <c r="B371" s="242"/>
      <c r="C371" s="243"/>
      <c r="D371" s="239"/>
      <c r="E371" s="237"/>
    </row>
    <row r="372" s="61" customFormat="1" ht="18" customHeight="1" spans="1:5">
      <c r="A372" s="240" t="s">
        <v>350</v>
      </c>
      <c r="B372" s="238">
        <f>SUM(B373:B375)</f>
        <v>126</v>
      </c>
      <c r="C372" s="238">
        <f>SUM(C373:C375)</f>
        <v>120</v>
      </c>
      <c r="D372" s="239">
        <f t="shared" ref="D372:D378" si="30">C372/B372</f>
        <v>0.952380952380952</v>
      </c>
      <c r="E372" s="237"/>
    </row>
    <row r="373" s="61" customFormat="1" ht="18" customHeight="1" spans="1:5">
      <c r="A373" s="240" t="s">
        <v>351</v>
      </c>
      <c r="B373" s="242">
        <v>106</v>
      </c>
      <c r="C373" s="243">
        <v>100</v>
      </c>
      <c r="D373" s="239">
        <f t="shared" si="30"/>
        <v>0.943396226415094</v>
      </c>
      <c r="E373" s="237"/>
    </row>
    <row r="374" s="61" customFormat="1" ht="18" customHeight="1" spans="1:5">
      <c r="A374" s="240" t="s">
        <v>352</v>
      </c>
      <c r="B374" s="242"/>
      <c r="C374" s="243"/>
      <c r="D374" s="239"/>
      <c r="E374" s="237"/>
    </row>
    <row r="375" s="61" customFormat="1" ht="18" customHeight="1" spans="1:5">
      <c r="A375" s="244" t="s">
        <v>353</v>
      </c>
      <c r="B375" s="242">
        <v>20</v>
      </c>
      <c r="C375" s="243">
        <v>20</v>
      </c>
      <c r="D375" s="239">
        <f t="shared" si="30"/>
        <v>1</v>
      </c>
      <c r="E375" s="237"/>
    </row>
    <row r="376" s="61" customFormat="1" ht="18" customHeight="1" spans="1:5">
      <c r="A376" s="244" t="s">
        <v>354</v>
      </c>
      <c r="B376" s="238">
        <f>SUM(B377:B381)</f>
        <v>1209</v>
      </c>
      <c r="C376" s="238">
        <f>SUM(C377:C381)</f>
        <v>1215</v>
      </c>
      <c r="D376" s="239">
        <f t="shared" si="30"/>
        <v>1.00496277915633</v>
      </c>
      <c r="E376" s="237"/>
    </row>
    <row r="377" s="61" customFormat="1" ht="18" customHeight="1" spans="1:5">
      <c r="A377" s="244" t="s">
        <v>355</v>
      </c>
      <c r="B377" s="242">
        <v>494</v>
      </c>
      <c r="C377" s="242">
        <v>500</v>
      </c>
      <c r="D377" s="239">
        <f t="shared" si="30"/>
        <v>1.01214574898785</v>
      </c>
      <c r="E377" s="237"/>
    </row>
    <row r="378" s="61" customFormat="1" ht="18" customHeight="1" spans="1:5">
      <c r="A378" s="240" t="s">
        <v>356</v>
      </c>
      <c r="B378" s="242">
        <v>715</v>
      </c>
      <c r="C378" s="242">
        <v>715</v>
      </c>
      <c r="D378" s="239">
        <f t="shared" si="30"/>
        <v>1</v>
      </c>
      <c r="E378" s="237"/>
    </row>
    <row r="379" s="61" customFormat="1" ht="18" customHeight="1" spans="1:5">
      <c r="A379" s="240" t="s">
        <v>357</v>
      </c>
      <c r="B379" s="242"/>
      <c r="C379" s="242"/>
      <c r="D379" s="239"/>
      <c r="E379" s="237"/>
    </row>
    <row r="380" s="61" customFormat="1" ht="18" customHeight="1" spans="1:5">
      <c r="A380" s="240" t="s">
        <v>358</v>
      </c>
      <c r="B380" s="242"/>
      <c r="C380" s="242"/>
      <c r="D380" s="239"/>
      <c r="E380" s="237"/>
    </row>
    <row r="381" s="61" customFormat="1" ht="18" customHeight="1" spans="1:5">
      <c r="A381" s="240" t="s">
        <v>359</v>
      </c>
      <c r="B381" s="242"/>
      <c r="C381" s="242"/>
      <c r="D381" s="239"/>
      <c r="E381" s="237"/>
    </row>
    <row r="382" s="61" customFormat="1" ht="18" customHeight="1" spans="1:5">
      <c r="A382" s="240" t="s">
        <v>360</v>
      </c>
      <c r="B382" s="238">
        <f>SUM(B383:B388)</f>
        <v>3339</v>
      </c>
      <c r="C382" s="238">
        <f>SUM(C383:C388)</f>
        <v>3290</v>
      </c>
      <c r="D382" s="239">
        <f t="shared" ref="D382:D386" si="31">C382/B382</f>
        <v>0.985324947589098</v>
      </c>
      <c r="E382" s="237"/>
    </row>
    <row r="383" s="61" customFormat="1" ht="18" customHeight="1" spans="1:5">
      <c r="A383" s="244" t="s">
        <v>361</v>
      </c>
      <c r="B383" s="242"/>
      <c r="C383" s="242"/>
      <c r="D383" s="239"/>
      <c r="E383" s="237"/>
    </row>
    <row r="384" s="61" customFormat="1" ht="18" customHeight="1" spans="1:5">
      <c r="A384" s="244" t="s">
        <v>362</v>
      </c>
      <c r="B384" s="242">
        <v>466</v>
      </c>
      <c r="C384" s="242">
        <v>470</v>
      </c>
      <c r="D384" s="239">
        <f t="shared" si="31"/>
        <v>1.00858369098712</v>
      </c>
      <c r="E384" s="237"/>
    </row>
    <row r="385" s="61" customFormat="1" ht="18" customHeight="1" spans="1:5">
      <c r="A385" s="244" t="s">
        <v>363</v>
      </c>
      <c r="B385" s="242"/>
      <c r="C385" s="242"/>
      <c r="D385" s="239"/>
      <c r="E385" s="237"/>
    </row>
    <row r="386" s="61" customFormat="1" ht="18" customHeight="1" spans="1:5">
      <c r="A386" s="237" t="s">
        <v>364</v>
      </c>
      <c r="B386" s="242">
        <v>2852</v>
      </c>
      <c r="C386" s="242">
        <v>2800</v>
      </c>
      <c r="D386" s="239">
        <f t="shared" si="31"/>
        <v>0.981767180925666</v>
      </c>
      <c r="E386" s="237"/>
    </row>
    <row r="387" s="61" customFormat="1" ht="18" customHeight="1" spans="1:5">
      <c r="A387" s="240" t="s">
        <v>365</v>
      </c>
      <c r="B387" s="242"/>
      <c r="C387" s="242"/>
      <c r="D387" s="239"/>
      <c r="E387" s="237"/>
    </row>
    <row r="388" s="61" customFormat="1" ht="18" customHeight="1" spans="1:5">
      <c r="A388" s="240" t="s">
        <v>366</v>
      </c>
      <c r="B388" s="242">
        <v>21</v>
      </c>
      <c r="C388" s="242">
        <v>20</v>
      </c>
      <c r="D388" s="239">
        <f t="shared" ref="D388:D391" si="32">C388/B388</f>
        <v>0.952380952380952</v>
      </c>
      <c r="E388" s="237"/>
    </row>
    <row r="389" s="61" customFormat="1" ht="18" customHeight="1" spans="1:5">
      <c r="A389" s="240" t="s">
        <v>367</v>
      </c>
      <c r="B389" s="242"/>
      <c r="C389" s="243"/>
      <c r="D389" s="239"/>
      <c r="E389" s="237"/>
    </row>
    <row r="390" s="61" customFormat="1" ht="18" customHeight="1" spans="1:5">
      <c r="A390" s="237" t="s">
        <v>368</v>
      </c>
      <c r="B390" s="238">
        <f>B391+B396+B405+B411+B416+B421+B426+B433+B437+B441</f>
        <v>20943</v>
      </c>
      <c r="C390" s="238">
        <f>C391+C396+C405+C411+C416+C421+C426+C433+C437+C441</f>
        <v>21081</v>
      </c>
      <c r="D390" s="239">
        <f t="shared" si="32"/>
        <v>1.00658931385188</v>
      </c>
      <c r="E390" s="237"/>
    </row>
    <row r="391" s="61" customFormat="1" ht="18" customHeight="1" spans="1:5">
      <c r="A391" s="244" t="s">
        <v>369</v>
      </c>
      <c r="B391" s="238">
        <f>SUM(B392:B395)</f>
        <v>213</v>
      </c>
      <c r="C391" s="238">
        <f>SUM(C392:C395)</f>
        <v>220</v>
      </c>
      <c r="D391" s="239">
        <f t="shared" si="32"/>
        <v>1.03286384976526</v>
      </c>
      <c r="E391" s="237"/>
    </row>
    <row r="392" s="61" customFormat="1" ht="18" customHeight="1" spans="1:5">
      <c r="A392" s="240" t="s">
        <v>126</v>
      </c>
      <c r="B392" s="242"/>
      <c r="C392" s="243"/>
      <c r="D392" s="239"/>
      <c r="E392" s="237"/>
    </row>
    <row r="393" s="61" customFormat="1" ht="18" customHeight="1" spans="1:5">
      <c r="A393" s="240" t="s">
        <v>127</v>
      </c>
      <c r="B393" s="242"/>
      <c r="C393" s="243"/>
      <c r="D393" s="239"/>
      <c r="E393" s="237"/>
    </row>
    <row r="394" s="61" customFormat="1" ht="18" customHeight="1" spans="1:5">
      <c r="A394" s="240" t="s">
        <v>128</v>
      </c>
      <c r="B394" s="242"/>
      <c r="C394" s="243"/>
      <c r="D394" s="239"/>
      <c r="E394" s="237"/>
    </row>
    <row r="395" s="61" customFormat="1" ht="18" customHeight="1" spans="1:5">
      <c r="A395" s="244" t="s">
        <v>370</v>
      </c>
      <c r="B395" s="242">
        <v>213</v>
      </c>
      <c r="C395" s="242">
        <v>220</v>
      </c>
      <c r="D395" s="239">
        <f>C395/B395</f>
        <v>1.03286384976526</v>
      </c>
      <c r="E395" s="237"/>
    </row>
    <row r="396" s="61" customFormat="1" ht="18" customHeight="1" spans="1:5">
      <c r="A396" s="240" t="s">
        <v>371</v>
      </c>
      <c r="B396" s="238"/>
      <c r="C396" s="243"/>
      <c r="D396" s="239"/>
      <c r="E396" s="237"/>
    </row>
    <row r="397" s="61" customFormat="1" ht="18" customHeight="1" spans="1:5">
      <c r="A397" s="240" t="s">
        <v>372</v>
      </c>
      <c r="B397" s="242"/>
      <c r="C397" s="243"/>
      <c r="D397" s="239"/>
      <c r="E397" s="237"/>
    </row>
    <row r="398" s="61" customFormat="1" ht="18" customHeight="1" spans="1:5">
      <c r="A398" s="237" t="s">
        <v>373</v>
      </c>
      <c r="B398" s="242"/>
      <c r="C398" s="243"/>
      <c r="D398" s="239"/>
      <c r="E398" s="237"/>
    </row>
    <row r="399" s="61" customFormat="1" ht="18" customHeight="1" spans="1:5">
      <c r="A399" s="240" t="s">
        <v>374</v>
      </c>
      <c r="B399" s="242"/>
      <c r="C399" s="243"/>
      <c r="D399" s="239"/>
      <c r="E399" s="237"/>
    </row>
    <row r="400" s="61" customFormat="1" ht="18" customHeight="1" spans="1:5">
      <c r="A400" s="240" t="s">
        <v>375</v>
      </c>
      <c r="B400" s="242"/>
      <c r="C400" s="243"/>
      <c r="D400" s="239"/>
      <c r="E400" s="237"/>
    </row>
    <row r="401" s="61" customFormat="1" ht="18" customHeight="1" spans="1:5">
      <c r="A401" s="240" t="s">
        <v>376</v>
      </c>
      <c r="B401" s="242"/>
      <c r="C401" s="243"/>
      <c r="D401" s="239"/>
      <c r="E401" s="237"/>
    </row>
    <row r="402" s="61" customFormat="1" ht="18" customHeight="1" spans="1:5">
      <c r="A402" s="244" t="s">
        <v>377</v>
      </c>
      <c r="B402" s="242"/>
      <c r="C402" s="243"/>
      <c r="D402" s="239"/>
      <c r="E402" s="237"/>
    </row>
    <row r="403" s="61" customFormat="1" ht="18" customHeight="1" spans="1:5">
      <c r="A403" s="244" t="s">
        <v>378</v>
      </c>
      <c r="B403" s="242"/>
      <c r="C403" s="243"/>
      <c r="D403" s="239"/>
      <c r="E403" s="237"/>
    </row>
    <row r="404" s="61" customFormat="1" ht="18" customHeight="1" spans="1:5">
      <c r="A404" s="244" t="s">
        <v>379</v>
      </c>
      <c r="B404" s="242"/>
      <c r="C404" s="243"/>
      <c r="D404" s="239"/>
      <c r="E404" s="237"/>
    </row>
    <row r="405" s="61" customFormat="1" ht="18" customHeight="1" spans="1:5">
      <c r="A405" s="244" t="s">
        <v>380</v>
      </c>
      <c r="B405" s="238"/>
      <c r="C405" s="243"/>
      <c r="D405" s="239"/>
      <c r="E405" s="237"/>
    </row>
    <row r="406" s="61" customFormat="1" ht="18" customHeight="1" spans="1:5">
      <c r="A406" s="240" t="s">
        <v>372</v>
      </c>
      <c r="B406" s="242"/>
      <c r="C406" s="243"/>
      <c r="D406" s="239"/>
      <c r="E406" s="237"/>
    </row>
    <row r="407" s="61" customFormat="1" ht="18" customHeight="1" spans="1:5">
      <c r="A407" s="240" t="s">
        <v>381</v>
      </c>
      <c r="B407" s="242"/>
      <c r="C407" s="243"/>
      <c r="D407" s="239"/>
      <c r="E407" s="237"/>
    </row>
    <row r="408" s="61" customFormat="1" ht="18" customHeight="1" spans="1:5">
      <c r="A408" s="240" t="s">
        <v>382</v>
      </c>
      <c r="B408" s="242"/>
      <c r="C408" s="243"/>
      <c r="D408" s="239"/>
      <c r="E408" s="237"/>
    </row>
    <row r="409" s="61" customFormat="1" ht="18" customHeight="1" spans="1:5">
      <c r="A409" s="244" t="s">
        <v>383</v>
      </c>
      <c r="B409" s="242"/>
      <c r="C409" s="243"/>
      <c r="D409" s="239"/>
      <c r="E409" s="237"/>
    </row>
    <row r="410" s="61" customFormat="1" ht="18" customHeight="1" spans="1:5">
      <c r="A410" s="244" t="s">
        <v>384</v>
      </c>
      <c r="B410" s="242"/>
      <c r="C410" s="243"/>
      <c r="D410" s="239"/>
      <c r="E410" s="237"/>
    </row>
    <row r="411" s="61" customFormat="1" ht="18" customHeight="1" spans="1:5">
      <c r="A411" s="244" t="s">
        <v>385</v>
      </c>
      <c r="B411" s="238">
        <f>SUM(B412:B415)</f>
        <v>18779</v>
      </c>
      <c r="C411" s="238">
        <f>SUM(C412:C415)</f>
        <v>18840</v>
      </c>
      <c r="D411" s="239">
        <f t="shared" ref="D411:D416" si="33">C411/B411</f>
        <v>1.00324830928164</v>
      </c>
      <c r="E411" s="237"/>
    </row>
    <row r="412" s="61" customFormat="1" ht="18" customHeight="1" spans="1:5">
      <c r="A412" s="237" t="s">
        <v>372</v>
      </c>
      <c r="B412" s="242"/>
      <c r="C412" s="243"/>
      <c r="D412" s="239"/>
      <c r="E412" s="237"/>
    </row>
    <row r="413" s="61" customFormat="1" ht="18" customHeight="1" spans="1:5">
      <c r="A413" s="240" t="s">
        <v>386</v>
      </c>
      <c r="B413" s="242">
        <v>18738</v>
      </c>
      <c r="C413" s="242">
        <v>18800</v>
      </c>
      <c r="D413" s="239">
        <f t="shared" si="33"/>
        <v>1.00330878428861</v>
      </c>
      <c r="E413" s="237"/>
    </row>
    <row r="414" s="61" customFormat="1" ht="18" customHeight="1" spans="1:5">
      <c r="A414" s="240" t="s">
        <v>387</v>
      </c>
      <c r="B414" s="242"/>
      <c r="C414" s="242"/>
      <c r="D414" s="239"/>
      <c r="E414" s="237"/>
    </row>
    <row r="415" s="61" customFormat="1" ht="18" customHeight="1" spans="1:5">
      <c r="A415" s="244" t="s">
        <v>388</v>
      </c>
      <c r="B415" s="242">
        <v>41</v>
      </c>
      <c r="C415" s="242">
        <v>40</v>
      </c>
      <c r="D415" s="239">
        <f t="shared" si="33"/>
        <v>0.975609756097561</v>
      </c>
      <c r="E415" s="237"/>
    </row>
    <row r="416" s="61" customFormat="1" ht="18" customHeight="1" spans="1:5">
      <c r="A416" s="244" t="s">
        <v>389</v>
      </c>
      <c r="B416" s="238">
        <f>SUM(B417:B420)</f>
        <v>67</v>
      </c>
      <c r="C416" s="238">
        <f>SUM(C417:C420)</f>
        <v>67</v>
      </c>
      <c r="D416" s="239">
        <f t="shared" si="33"/>
        <v>1</v>
      </c>
      <c r="E416" s="237"/>
    </row>
    <row r="417" s="61" customFormat="1" ht="18" customHeight="1" spans="1:5">
      <c r="A417" s="244" t="s">
        <v>372</v>
      </c>
      <c r="B417" s="242"/>
      <c r="C417" s="242"/>
      <c r="D417" s="239"/>
      <c r="E417" s="237"/>
    </row>
    <row r="418" s="61" customFormat="1" ht="18" customHeight="1" spans="1:5">
      <c r="A418" s="240" t="s">
        <v>390</v>
      </c>
      <c r="B418" s="242"/>
      <c r="C418" s="242"/>
      <c r="D418" s="239"/>
      <c r="E418" s="237"/>
    </row>
    <row r="419" s="61" customFormat="1" ht="18" customHeight="1" spans="1:5">
      <c r="A419" s="240" t="s">
        <v>391</v>
      </c>
      <c r="B419" s="242"/>
      <c r="C419" s="242"/>
      <c r="D419" s="239"/>
      <c r="E419" s="237"/>
    </row>
    <row r="420" s="61" customFormat="1" ht="18" customHeight="1" spans="1:5">
      <c r="A420" s="240" t="s">
        <v>392</v>
      </c>
      <c r="B420" s="242">
        <v>67</v>
      </c>
      <c r="C420" s="242">
        <v>67</v>
      </c>
      <c r="D420" s="239">
        <f>C420/B420</f>
        <v>1</v>
      </c>
      <c r="E420" s="237"/>
    </row>
    <row r="421" s="61" customFormat="1" ht="18" customHeight="1" spans="1:5">
      <c r="A421" s="244" t="s">
        <v>393</v>
      </c>
      <c r="B421" s="238"/>
      <c r="C421" s="243"/>
      <c r="D421" s="239"/>
      <c r="E421" s="237"/>
    </row>
    <row r="422" s="61" customFormat="1" ht="18" customHeight="1" spans="1:5">
      <c r="A422" s="244" t="s">
        <v>394</v>
      </c>
      <c r="B422" s="242"/>
      <c r="C422" s="243"/>
      <c r="D422" s="239"/>
      <c r="E422" s="237"/>
    </row>
    <row r="423" s="61" customFormat="1" ht="18" customHeight="1" spans="1:5">
      <c r="A423" s="244" t="s">
        <v>395</v>
      </c>
      <c r="B423" s="242"/>
      <c r="C423" s="243"/>
      <c r="D423" s="239"/>
      <c r="E423" s="237"/>
    </row>
    <row r="424" s="61" customFormat="1" ht="18" customHeight="1" spans="1:5">
      <c r="A424" s="244" t="s">
        <v>396</v>
      </c>
      <c r="B424" s="242"/>
      <c r="C424" s="243"/>
      <c r="D424" s="239"/>
      <c r="E424" s="237"/>
    </row>
    <row r="425" s="61" customFormat="1" ht="18" customHeight="1" spans="1:5">
      <c r="A425" s="244" t="s">
        <v>397</v>
      </c>
      <c r="B425" s="242"/>
      <c r="C425" s="243"/>
      <c r="D425" s="239"/>
      <c r="E425" s="237"/>
    </row>
    <row r="426" s="61" customFormat="1" ht="18" customHeight="1" spans="1:5">
      <c r="A426" s="240" t="s">
        <v>398</v>
      </c>
      <c r="B426" s="238">
        <f>SUM(B427:B432)</f>
        <v>1209</v>
      </c>
      <c r="C426" s="238">
        <f>SUM(C427:C432)</f>
        <v>1254</v>
      </c>
      <c r="D426" s="239">
        <f t="shared" ref="D426:D428" si="34">C426/B426</f>
        <v>1.03722084367246</v>
      </c>
      <c r="E426" s="237"/>
    </row>
    <row r="427" s="61" customFormat="1" ht="18" customHeight="1" spans="1:5">
      <c r="A427" s="240" t="s">
        <v>372</v>
      </c>
      <c r="B427" s="242">
        <v>126</v>
      </c>
      <c r="C427" s="242">
        <v>130</v>
      </c>
      <c r="D427" s="239">
        <f t="shared" si="34"/>
        <v>1.03174603174603</v>
      </c>
      <c r="E427" s="237"/>
    </row>
    <row r="428" s="61" customFormat="1" ht="18" customHeight="1" spans="1:5">
      <c r="A428" s="244" t="s">
        <v>399</v>
      </c>
      <c r="B428" s="242">
        <v>24</v>
      </c>
      <c r="C428" s="242">
        <v>24</v>
      </c>
      <c r="D428" s="239">
        <f t="shared" si="34"/>
        <v>1</v>
      </c>
      <c r="E428" s="237"/>
    </row>
    <row r="429" s="61" customFormat="1" ht="18" customHeight="1" spans="1:5">
      <c r="A429" s="244" t="s">
        <v>400</v>
      </c>
      <c r="B429" s="242"/>
      <c r="C429" s="242"/>
      <c r="D429" s="239"/>
      <c r="E429" s="237"/>
    </row>
    <row r="430" s="61" customFormat="1" ht="18" customHeight="1" spans="1:5">
      <c r="A430" s="244" t="s">
        <v>401</v>
      </c>
      <c r="B430" s="242"/>
      <c r="C430" s="242"/>
      <c r="D430" s="239"/>
      <c r="E430" s="237"/>
    </row>
    <row r="431" s="61" customFormat="1" ht="18" customHeight="1" spans="1:5">
      <c r="A431" s="240" t="s">
        <v>402</v>
      </c>
      <c r="B431" s="242"/>
      <c r="C431" s="242"/>
      <c r="D431" s="239"/>
      <c r="E431" s="237"/>
    </row>
    <row r="432" s="61" customFormat="1" ht="18" customHeight="1" spans="1:5">
      <c r="A432" s="240" t="s">
        <v>403</v>
      </c>
      <c r="B432" s="242">
        <v>1059</v>
      </c>
      <c r="C432" s="242">
        <v>1100</v>
      </c>
      <c r="D432" s="239">
        <f>C432/B432</f>
        <v>1.03871576959396</v>
      </c>
      <c r="E432" s="237"/>
    </row>
    <row r="433" s="61" customFormat="1" ht="18" customHeight="1" spans="1:5">
      <c r="A433" s="240" t="s">
        <v>404</v>
      </c>
      <c r="B433" s="238"/>
      <c r="C433" s="243"/>
      <c r="D433" s="239"/>
      <c r="E433" s="237"/>
    </row>
    <row r="434" s="61" customFormat="1" ht="18" customHeight="1" spans="1:5">
      <c r="A434" s="244" t="s">
        <v>405</v>
      </c>
      <c r="B434" s="242"/>
      <c r="C434" s="243"/>
      <c r="D434" s="239"/>
      <c r="E434" s="237"/>
    </row>
    <row r="435" s="61" customFormat="1" ht="18" customHeight="1" spans="1:5">
      <c r="A435" s="244" t="s">
        <v>406</v>
      </c>
      <c r="B435" s="242"/>
      <c r="C435" s="243"/>
      <c r="D435" s="239"/>
      <c r="E435" s="237"/>
    </row>
    <row r="436" s="61" customFormat="1" ht="18" customHeight="1" spans="1:5">
      <c r="A436" s="244" t="s">
        <v>407</v>
      </c>
      <c r="B436" s="242"/>
      <c r="C436" s="243"/>
      <c r="D436" s="239"/>
      <c r="E436" s="237"/>
    </row>
    <row r="437" s="61" customFormat="1" ht="18" customHeight="1" spans="1:5">
      <c r="A437" s="237" t="s">
        <v>408</v>
      </c>
      <c r="B437" s="238"/>
      <c r="C437" s="243"/>
      <c r="D437" s="239"/>
      <c r="E437" s="237"/>
    </row>
    <row r="438" s="61" customFormat="1" ht="18" customHeight="1" spans="1:5">
      <c r="A438" s="244" t="s">
        <v>409</v>
      </c>
      <c r="B438" s="242"/>
      <c r="C438" s="243"/>
      <c r="D438" s="239"/>
      <c r="E438" s="237"/>
    </row>
    <row r="439" s="61" customFormat="1" ht="18" customHeight="1" spans="1:5">
      <c r="A439" s="244" t="s">
        <v>410</v>
      </c>
      <c r="B439" s="242"/>
      <c r="C439" s="243"/>
      <c r="D439" s="239"/>
      <c r="E439" s="237"/>
    </row>
    <row r="440" s="61" customFormat="1" ht="18" customHeight="1" spans="1:5">
      <c r="A440" s="244" t="s">
        <v>411</v>
      </c>
      <c r="B440" s="242"/>
      <c r="C440" s="243"/>
      <c r="D440" s="239"/>
      <c r="E440" s="237"/>
    </row>
    <row r="441" s="61" customFormat="1" ht="18" customHeight="1" spans="1:5">
      <c r="A441" s="240" t="s">
        <v>412</v>
      </c>
      <c r="B441" s="238">
        <f>SUM(B442:B445)</f>
        <v>675</v>
      </c>
      <c r="C441" s="238">
        <f>SUM(C442:C445)</f>
        <v>700</v>
      </c>
      <c r="D441" s="239">
        <f t="shared" ref="D441:D449" si="35">C441/B441</f>
        <v>1.03703703703704</v>
      </c>
      <c r="E441" s="237"/>
    </row>
    <row r="442" s="61" customFormat="1" ht="18" customHeight="1" spans="1:5">
      <c r="A442" s="240" t="s">
        <v>413</v>
      </c>
      <c r="B442" s="242">
        <v>5</v>
      </c>
      <c r="C442" s="242"/>
      <c r="D442" s="239">
        <f t="shared" si="35"/>
        <v>0</v>
      </c>
      <c r="E442" s="237"/>
    </row>
    <row r="443" s="61" customFormat="1" ht="18" customHeight="1" spans="1:5">
      <c r="A443" s="244" t="s">
        <v>414</v>
      </c>
      <c r="B443" s="242"/>
      <c r="C443" s="242"/>
      <c r="D443" s="239"/>
      <c r="E443" s="237"/>
    </row>
    <row r="444" s="61" customFormat="1" ht="18" customHeight="1" spans="1:5">
      <c r="A444" s="244" t="s">
        <v>415</v>
      </c>
      <c r="B444" s="242"/>
      <c r="C444" s="242"/>
      <c r="D444" s="239"/>
      <c r="E444" s="237"/>
    </row>
    <row r="445" s="61" customFormat="1" ht="18" customHeight="1" spans="1:5">
      <c r="A445" s="244" t="s">
        <v>416</v>
      </c>
      <c r="B445" s="242">
        <v>670</v>
      </c>
      <c r="C445" s="242">
        <v>700</v>
      </c>
      <c r="D445" s="239">
        <f t="shared" si="35"/>
        <v>1.04477611940298</v>
      </c>
      <c r="E445" s="237"/>
    </row>
    <row r="446" s="61" customFormat="1" ht="18" customHeight="1" spans="1:5">
      <c r="A446" s="237" t="s">
        <v>417</v>
      </c>
      <c r="B446" s="238">
        <f>B447+B463+B471+B482+B491+B499</f>
        <v>5150</v>
      </c>
      <c r="C446" s="238">
        <f>C447+C463+C471+C482+C491+C499</f>
        <v>5248</v>
      </c>
      <c r="D446" s="239">
        <f t="shared" si="35"/>
        <v>1.01902912621359</v>
      </c>
      <c r="E446" s="237"/>
    </row>
    <row r="447" s="61" customFormat="1" ht="18" customHeight="1" spans="1:5">
      <c r="A447" s="237" t="s">
        <v>418</v>
      </c>
      <c r="B447" s="238">
        <f>SUM(B448:B462)</f>
        <v>1900</v>
      </c>
      <c r="C447" s="238">
        <f>SUM(C448:C462)</f>
        <v>1895</v>
      </c>
      <c r="D447" s="239">
        <f t="shared" si="35"/>
        <v>0.997368421052632</v>
      </c>
      <c r="E447" s="237"/>
    </row>
    <row r="448" s="61" customFormat="1" ht="18" customHeight="1" spans="1:5">
      <c r="A448" s="237" t="s">
        <v>126</v>
      </c>
      <c r="B448" s="242">
        <v>440</v>
      </c>
      <c r="C448" s="242">
        <v>440</v>
      </c>
      <c r="D448" s="239">
        <f t="shared" si="35"/>
        <v>1</v>
      </c>
      <c r="E448" s="237"/>
    </row>
    <row r="449" s="61" customFormat="1" ht="18" customHeight="1" spans="1:5">
      <c r="A449" s="237" t="s">
        <v>127</v>
      </c>
      <c r="B449" s="242">
        <v>121</v>
      </c>
      <c r="C449" s="242">
        <v>120</v>
      </c>
      <c r="D449" s="239">
        <f t="shared" si="35"/>
        <v>0.991735537190083</v>
      </c>
      <c r="E449" s="237"/>
    </row>
    <row r="450" s="61" customFormat="1" ht="18" customHeight="1" spans="1:5">
      <c r="A450" s="237" t="s">
        <v>128</v>
      </c>
      <c r="B450" s="242"/>
      <c r="C450" s="242"/>
      <c r="D450" s="239"/>
      <c r="E450" s="237"/>
    </row>
    <row r="451" s="61" customFormat="1" ht="18" customHeight="1" spans="1:5">
      <c r="A451" s="237" t="s">
        <v>419</v>
      </c>
      <c r="B451" s="242">
        <v>191</v>
      </c>
      <c r="C451" s="242">
        <v>190</v>
      </c>
      <c r="D451" s="239">
        <f t="shared" ref="D451:D456" si="36">C451/B451</f>
        <v>0.994764397905759</v>
      </c>
      <c r="E451" s="237"/>
    </row>
    <row r="452" s="61" customFormat="1" ht="18" customHeight="1" spans="1:5">
      <c r="A452" s="237" t="s">
        <v>420</v>
      </c>
      <c r="B452" s="242"/>
      <c r="C452" s="242"/>
      <c r="D452" s="239"/>
      <c r="E452" s="237"/>
    </row>
    <row r="453" s="61" customFormat="1" ht="18" customHeight="1" spans="1:5">
      <c r="A453" s="237" t="s">
        <v>421</v>
      </c>
      <c r="B453" s="242"/>
      <c r="C453" s="242"/>
      <c r="D453" s="239"/>
      <c r="E453" s="237"/>
    </row>
    <row r="454" s="61" customFormat="1" ht="18" customHeight="1" spans="1:5">
      <c r="A454" s="237" t="s">
        <v>422</v>
      </c>
      <c r="B454" s="242">
        <v>191</v>
      </c>
      <c r="C454" s="242">
        <v>190</v>
      </c>
      <c r="D454" s="239">
        <f t="shared" si="36"/>
        <v>0.994764397905759</v>
      </c>
      <c r="E454" s="237"/>
    </row>
    <row r="455" s="61" customFormat="1" ht="18" customHeight="1" spans="1:5">
      <c r="A455" s="237" t="s">
        <v>423</v>
      </c>
      <c r="B455" s="242">
        <v>33</v>
      </c>
      <c r="C455" s="242">
        <v>30</v>
      </c>
      <c r="D455" s="239">
        <f t="shared" si="36"/>
        <v>0.909090909090909</v>
      </c>
      <c r="E455" s="237"/>
    </row>
    <row r="456" s="61" customFormat="1" ht="18" customHeight="1" spans="1:5">
      <c r="A456" s="237" t="s">
        <v>424</v>
      </c>
      <c r="B456" s="242">
        <v>165</v>
      </c>
      <c r="C456" s="242">
        <v>160</v>
      </c>
      <c r="D456" s="239">
        <f t="shared" si="36"/>
        <v>0.96969696969697</v>
      </c>
      <c r="E456" s="237"/>
    </row>
    <row r="457" s="61" customFormat="1" ht="18" customHeight="1" spans="1:5">
      <c r="A457" s="237" t="s">
        <v>425</v>
      </c>
      <c r="B457" s="242"/>
      <c r="C457" s="242"/>
      <c r="D457" s="239"/>
      <c r="E457" s="237"/>
    </row>
    <row r="458" s="61" customFormat="1" ht="18" customHeight="1" spans="1:5">
      <c r="A458" s="237" t="s">
        <v>426</v>
      </c>
      <c r="B458" s="242"/>
      <c r="C458" s="242"/>
      <c r="D458" s="239"/>
      <c r="E458" s="237"/>
    </row>
    <row r="459" s="61" customFormat="1" ht="18" customHeight="1" spans="1:5">
      <c r="A459" s="237" t="s">
        <v>427</v>
      </c>
      <c r="B459" s="242">
        <v>165</v>
      </c>
      <c r="C459" s="242">
        <v>165</v>
      </c>
      <c r="D459" s="239">
        <f t="shared" ref="D459:D463" si="37">C459/B459</f>
        <v>1</v>
      </c>
      <c r="E459" s="237"/>
    </row>
    <row r="460" s="61" customFormat="1" ht="18" customHeight="1" spans="1:5">
      <c r="A460" s="237" t="s">
        <v>428</v>
      </c>
      <c r="B460" s="242"/>
      <c r="C460" s="242"/>
      <c r="D460" s="239"/>
      <c r="E460" s="237"/>
    </row>
    <row r="461" s="61" customFormat="1" ht="18" customHeight="1" spans="1:5">
      <c r="A461" s="237" t="s">
        <v>429</v>
      </c>
      <c r="B461" s="242">
        <v>86</v>
      </c>
      <c r="C461" s="242">
        <v>90</v>
      </c>
      <c r="D461" s="239">
        <f t="shared" si="37"/>
        <v>1.04651162790698</v>
      </c>
      <c r="E461" s="237"/>
    </row>
    <row r="462" s="61" customFormat="1" ht="18" customHeight="1" spans="1:5">
      <c r="A462" s="237" t="s">
        <v>430</v>
      </c>
      <c r="B462" s="242">
        <v>508</v>
      </c>
      <c r="C462" s="242">
        <v>510</v>
      </c>
      <c r="D462" s="239">
        <f t="shared" si="37"/>
        <v>1.00393700787402</v>
      </c>
      <c r="E462" s="237"/>
    </row>
    <row r="463" s="61" customFormat="1" ht="18" customHeight="1" spans="1:5">
      <c r="A463" s="237" t="s">
        <v>431</v>
      </c>
      <c r="B463" s="238">
        <f>SUM(B464:B470)</f>
        <v>861</v>
      </c>
      <c r="C463" s="238">
        <f>SUM(C464:C470)</f>
        <v>860</v>
      </c>
      <c r="D463" s="239">
        <f t="shared" si="37"/>
        <v>0.99883855981417</v>
      </c>
      <c r="E463" s="237"/>
    </row>
    <row r="464" s="61" customFormat="1" ht="18" customHeight="1" spans="1:5">
      <c r="A464" s="237" t="s">
        <v>126</v>
      </c>
      <c r="B464" s="242"/>
      <c r="C464" s="243"/>
      <c r="D464" s="239"/>
      <c r="E464" s="237"/>
    </row>
    <row r="465" s="61" customFormat="1" ht="18" customHeight="1" spans="1:5">
      <c r="A465" s="237" t="s">
        <v>127</v>
      </c>
      <c r="B465" s="242"/>
      <c r="C465" s="243"/>
      <c r="D465" s="239"/>
      <c r="E465" s="237"/>
    </row>
    <row r="466" s="61" customFormat="1" ht="18" customHeight="1" spans="1:5">
      <c r="A466" s="237" t="s">
        <v>128</v>
      </c>
      <c r="B466" s="242"/>
      <c r="C466" s="243"/>
      <c r="D466" s="239"/>
      <c r="E466" s="237"/>
    </row>
    <row r="467" s="61" customFormat="1" ht="18" customHeight="1" spans="1:5">
      <c r="A467" s="237" t="s">
        <v>432</v>
      </c>
      <c r="B467" s="242">
        <v>21</v>
      </c>
      <c r="C467" s="242">
        <v>20</v>
      </c>
      <c r="D467" s="239">
        <f t="shared" ref="D467:D471" si="38">C467/B467</f>
        <v>0.952380952380952</v>
      </c>
      <c r="E467" s="237"/>
    </row>
    <row r="468" s="61" customFormat="1" ht="18" customHeight="1" spans="1:5">
      <c r="A468" s="237" t="s">
        <v>433</v>
      </c>
      <c r="B468" s="242">
        <v>631</v>
      </c>
      <c r="C468" s="242">
        <v>630</v>
      </c>
      <c r="D468" s="239">
        <f t="shared" si="38"/>
        <v>0.998415213946117</v>
      </c>
      <c r="E468" s="237"/>
    </row>
    <row r="469" s="61" customFormat="1" ht="18" customHeight="1" spans="1:5">
      <c r="A469" s="237" t="s">
        <v>434</v>
      </c>
      <c r="B469" s="242"/>
      <c r="C469" s="242"/>
      <c r="D469" s="239"/>
      <c r="E469" s="237"/>
    </row>
    <row r="470" s="61" customFormat="1" ht="18" customHeight="1" spans="1:5">
      <c r="A470" s="237" t="s">
        <v>435</v>
      </c>
      <c r="B470" s="242">
        <v>209</v>
      </c>
      <c r="C470" s="242">
        <v>210</v>
      </c>
      <c r="D470" s="239">
        <f t="shared" si="38"/>
        <v>1.00478468899522</v>
      </c>
      <c r="E470" s="237"/>
    </row>
    <row r="471" s="61" customFormat="1" ht="18" customHeight="1" spans="1:5">
      <c r="A471" s="237" t="s">
        <v>436</v>
      </c>
      <c r="B471" s="238">
        <f>SUM(B472:B481)</f>
        <v>150</v>
      </c>
      <c r="C471" s="238">
        <f>SUM(C472:C481)</f>
        <v>153</v>
      </c>
      <c r="D471" s="239">
        <f t="shared" si="38"/>
        <v>1.02</v>
      </c>
      <c r="E471" s="237"/>
    </row>
    <row r="472" s="61" customFormat="1" ht="18" customHeight="1" spans="1:5">
      <c r="A472" s="237" t="s">
        <v>126</v>
      </c>
      <c r="B472" s="242"/>
      <c r="C472" s="243"/>
      <c r="D472" s="239"/>
      <c r="E472" s="237"/>
    </row>
    <row r="473" s="61" customFormat="1" ht="18" customHeight="1" spans="1:5">
      <c r="A473" s="237" t="s">
        <v>127</v>
      </c>
      <c r="B473" s="242"/>
      <c r="C473" s="243"/>
      <c r="D473" s="239"/>
      <c r="E473" s="237"/>
    </row>
    <row r="474" s="61" customFormat="1" ht="18" customHeight="1" spans="1:5">
      <c r="A474" s="237" t="s">
        <v>128</v>
      </c>
      <c r="B474" s="242"/>
      <c r="C474" s="243"/>
      <c r="D474" s="239"/>
      <c r="E474" s="237"/>
    </row>
    <row r="475" s="61" customFormat="1" ht="18" customHeight="1" spans="1:5">
      <c r="A475" s="237" t="s">
        <v>437</v>
      </c>
      <c r="B475" s="242"/>
      <c r="C475" s="243"/>
      <c r="D475" s="239"/>
      <c r="E475" s="237"/>
    </row>
    <row r="476" s="61" customFormat="1" ht="18" customHeight="1" spans="1:5">
      <c r="A476" s="237" t="s">
        <v>438</v>
      </c>
      <c r="B476" s="242"/>
      <c r="C476" s="243"/>
      <c r="D476" s="239"/>
      <c r="E476" s="237"/>
    </row>
    <row r="477" s="61" customFormat="1" ht="18" customHeight="1" spans="1:5">
      <c r="A477" s="237" t="s">
        <v>439</v>
      </c>
      <c r="B477" s="242"/>
      <c r="C477" s="243"/>
      <c r="D477" s="239"/>
      <c r="E477" s="237"/>
    </row>
    <row r="478" s="61" customFormat="1" ht="18" customHeight="1" spans="1:5">
      <c r="A478" s="237" t="s">
        <v>440</v>
      </c>
      <c r="B478" s="242">
        <v>3</v>
      </c>
      <c r="C478" s="242">
        <v>3</v>
      </c>
      <c r="D478" s="239">
        <f t="shared" ref="D478:D482" si="39">C478/B478</f>
        <v>1</v>
      </c>
      <c r="E478" s="237"/>
    </row>
    <row r="479" s="61" customFormat="1" ht="18" customHeight="1" spans="1:5">
      <c r="A479" s="237" t="s">
        <v>441</v>
      </c>
      <c r="B479" s="242">
        <v>147</v>
      </c>
      <c r="C479" s="242">
        <v>150</v>
      </c>
      <c r="D479" s="239">
        <f t="shared" si="39"/>
        <v>1.02040816326531</v>
      </c>
      <c r="E479" s="237"/>
    </row>
    <row r="480" s="61" customFormat="1" ht="18" customHeight="1" spans="1:5">
      <c r="A480" s="237" t="s">
        <v>442</v>
      </c>
      <c r="B480" s="242"/>
      <c r="C480" s="243"/>
      <c r="D480" s="239"/>
      <c r="E480" s="237"/>
    </row>
    <row r="481" s="61" customFormat="1" ht="18" customHeight="1" spans="1:5">
      <c r="A481" s="237" t="s">
        <v>443</v>
      </c>
      <c r="B481" s="242"/>
      <c r="C481" s="243"/>
      <c r="D481" s="239"/>
      <c r="E481" s="237"/>
    </row>
    <row r="482" s="61" customFormat="1" ht="18" customHeight="1" spans="1:5">
      <c r="A482" s="237" t="s">
        <v>444</v>
      </c>
      <c r="B482" s="238">
        <f>SUM(B483:B490)</f>
        <v>244</v>
      </c>
      <c r="C482" s="238">
        <f>SUM(C483:C490)</f>
        <v>240</v>
      </c>
      <c r="D482" s="239">
        <f t="shared" si="39"/>
        <v>0.983606557377049</v>
      </c>
      <c r="E482" s="237"/>
    </row>
    <row r="483" s="61" customFormat="1" ht="18" customHeight="1" spans="1:5">
      <c r="A483" s="237" t="s">
        <v>126</v>
      </c>
      <c r="B483" s="242"/>
      <c r="C483" s="243"/>
      <c r="D483" s="239"/>
      <c r="E483" s="237"/>
    </row>
    <row r="484" s="61" customFormat="1" ht="18" customHeight="1" spans="1:5">
      <c r="A484" s="237" t="s">
        <v>127</v>
      </c>
      <c r="B484" s="242"/>
      <c r="C484" s="243"/>
      <c r="D484" s="239"/>
      <c r="E484" s="237"/>
    </row>
    <row r="485" s="61" customFormat="1" ht="18" customHeight="1" spans="1:5">
      <c r="A485" s="237" t="s">
        <v>128</v>
      </c>
      <c r="B485" s="242"/>
      <c r="C485" s="243"/>
      <c r="D485" s="239"/>
      <c r="E485" s="237"/>
    </row>
    <row r="486" s="61" customFormat="1" ht="18" customHeight="1" spans="1:5">
      <c r="A486" s="237" t="s">
        <v>445</v>
      </c>
      <c r="B486" s="242"/>
      <c r="C486" s="243"/>
      <c r="D486" s="239"/>
      <c r="E486" s="237"/>
    </row>
    <row r="487" s="61" customFormat="1" ht="18" customHeight="1" spans="1:5">
      <c r="A487" s="237" t="s">
        <v>446</v>
      </c>
      <c r="B487" s="242"/>
      <c r="C487" s="243"/>
      <c r="D487" s="239"/>
      <c r="E487" s="237"/>
    </row>
    <row r="488" s="61" customFormat="1" ht="18" customHeight="1" spans="1:5">
      <c r="A488" s="237" t="s">
        <v>447</v>
      </c>
      <c r="B488" s="242"/>
      <c r="C488" s="243"/>
      <c r="D488" s="239"/>
      <c r="E488" s="237"/>
    </row>
    <row r="489" s="61" customFormat="1" ht="18" customHeight="1" spans="1:5">
      <c r="A489" s="237" t="s">
        <v>448</v>
      </c>
      <c r="B489" s="242">
        <v>244</v>
      </c>
      <c r="C489" s="242">
        <v>240</v>
      </c>
      <c r="D489" s="239">
        <f t="shared" ref="D489:D493" si="40">C489/B489</f>
        <v>0.983606557377049</v>
      </c>
      <c r="E489" s="237"/>
    </row>
    <row r="490" s="61" customFormat="1" ht="18" customHeight="1" spans="1:5">
      <c r="A490" s="237" t="s">
        <v>449</v>
      </c>
      <c r="B490" s="242"/>
      <c r="C490" s="243"/>
      <c r="D490" s="239"/>
      <c r="E490" s="237"/>
    </row>
    <row r="491" s="61" customFormat="1" ht="18" customHeight="1" spans="1:5">
      <c r="A491" s="237" t="s">
        <v>450</v>
      </c>
      <c r="B491" s="238">
        <f>SUM(B492:B498)</f>
        <v>1521</v>
      </c>
      <c r="C491" s="238">
        <f>SUM(C492:C498)</f>
        <v>1620</v>
      </c>
      <c r="D491" s="239">
        <f t="shared" si="40"/>
        <v>1.06508875739645</v>
      </c>
      <c r="E491" s="237"/>
    </row>
    <row r="492" s="61" customFormat="1" ht="18" customHeight="1" spans="1:5">
      <c r="A492" s="237" t="s">
        <v>126</v>
      </c>
      <c r="B492" s="242">
        <v>871</v>
      </c>
      <c r="C492" s="242">
        <v>870</v>
      </c>
      <c r="D492" s="239">
        <f t="shared" si="40"/>
        <v>0.998851894374282</v>
      </c>
      <c r="E492" s="237"/>
    </row>
    <row r="493" s="61" customFormat="1" ht="18" customHeight="1" spans="1:5">
      <c r="A493" s="237" t="s">
        <v>127</v>
      </c>
      <c r="B493" s="242">
        <v>473</v>
      </c>
      <c r="C493" s="242">
        <v>570</v>
      </c>
      <c r="D493" s="239">
        <f t="shared" si="40"/>
        <v>1.20507399577167</v>
      </c>
      <c r="E493" s="237"/>
    </row>
    <row r="494" s="61" customFormat="1" ht="18" customHeight="1" spans="1:5">
      <c r="A494" s="237" t="s">
        <v>128</v>
      </c>
      <c r="B494" s="242"/>
      <c r="C494" s="242"/>
      <c r="D494" s="239"/>
      <c r="E494" s="237"/>
    </row>
    <row r="495" s="61" customFormat="1" ht="18" customHeight="1" spans="1:5">
      <c r="A495" s="237" t="s">
        <v>451</v>
      </c>
      <c r="B495" s="242"/>
      <c r="C495" s="242"/>
      <c r="D495" s="239"/>
      <c r="E495" s="237"/>
    </row>
    <row r="496" s="61" customFormat="1" ht="18" customHeight="1" spans="1:5">
      <c r="A496" s="237" t="s">
        <v>452</v>
      </c>
      <c r="B496" s="242"/>
      <c r="C496" s="242"/>
      <c r="D496" s="239"/>
      <c r="E496" s="237"/>
    </row>
    <row r="497" s="61" customFormat="1" ht="18" customHeight="1" spans="1:5">
      <c r="A497" s="237" t="s">
        <v>453</v>
      </c>
      <c r="B497" s="242"/>
      <c r="C497" s="242"/>
      <c r="D497" s="239"/>
      <c r="E497" s="237"/>
    </row>
    <row r="498" s="61" customFormat="1" ht="18" customHeight="1" spans="1:5">
      <c r="A498" s="237" t="s">
        <v>454</v>
      </c>
      <c r="B498" s="242">
        <v>177</v>
      </c>
      <c r="C498" s="242">
        <v>180</v>
      </c>
      <c r="D498" s="239">
        <f t="shared" ref="D498:D506" si="41">C498/B498</f>
        <v>1.01694915254237</v>
      </c>
      <c r="E498" s="237"/>
    </row>
    <row r="499" s="61" customFormat="1" ht="18" customHeight="1" spans="1:5">
      <c r="A499" s="237" t="s">
        <v>455</v>
      </c>
      <c r="B499" s="238">
        <f>SUM(B500:B502)</f>
        <v>474</v>
      </c>
      <c r="C499" s="238">
        <f>SUM(C500:C502)</f>
        <v>480</v>
      </c>
      <c r="D499" s="239">
        <f t="shared" si="41"/>
        <v>1.0126582278481</v>
      </c>
      <c r="E499" s="237"/>
    </row>
    <row r="500" s="61" customFormat="1" ht="18" customHeight="1" spans="1:5">
      <c r="A500" s="237" t="s">
        <v>456</v>
      </c>
      <c r="B500" s="242"/>
      <c r="C500" s="242"/>
      <c r="D500" s="239"/>
      <c r="E500" s="237"/>
    </row>
    <row r="501" s="61" customFormat="1" ht="18" customHeight="1" spans="1:5">
      <c r="A501" s="237" t="s">
        <v>457</v>
      </c>
      <c r="B501" s="242"/>
      <c r="C501" s="242"/>
      <c r="D501" s="239"/>
      <c r="E501" s="237"/>
    </row>
    <row r="502" s="61" customFormat="1" ht="18" customHeight="1" spans="1:5">
      <c r="A502" s="237" t="s">
        <v>458</v>
      </c>
      <c r="B502" s="242">
        <v>474</v>
      </c>
      <c r="C502" s="242">
        <v>480</v>
      </c>
      <c r="D502" s="239">
        <f t="shared" si="41"/>
        <v>1.0126582278481</v>
      </c>
      <c r="E502" s="237"/>
    </row>
    <row r="503" s="61" customFormat="1" ht="18" customHeight="1" spans="1:5">
      <c r="A503" s="237" t="s">
        <v>459</v>
      </c>
      <c r="B503" s="238">
        <f>B504+B523+B531+B533+B542+B546+B556+B564+B571+B579+B588+B593+B596+B599+B602+B605+B608+B612+B616+B624+B627</f>
        <v>86047</v>
      </c>
      <c r="C503" s="238">
        <f>C504+C523+C531+C533+C542+C546+C556+C564+C571+C579+C588+C593+C596+C599+C602+C605+C608+C612+C616+C624+C627</f>
        <v>86235</v>
      </c>
      <c r="D503" s="239">
        <f t="shared" si="41"/>
        <v>1.00218485246435</v>
      </c>
      <c r="E503" s="237"/>
    </row>
    <row r="504" s="61" customFormat="1" ht="18" customHeight="1" spans="1:5">
      <c r="A504" s="237" t="s">
        <v>460</v>
      </c>
      <c r="B504" s="238">
        <f>SUM(B505:B522)</f>
        <v>2134</v>
      </c>
      <c r="C504" s="238">
        <f>SUM(C505:C522)</f>
        <v>2130</v>
      </c>
      <c r="D504" s="239">
        <f t="shared" si="41"/>
        <v>0.998125585754452</v>
      </c>
      <c r="E504" s="237"/>
    </row>
    <row r="505" s="61" customFormat="1" ht="18" customHeight="1" spans="1:5">
      <c r="A505" s="237" t="s">
        <v>126</v>
      </c>
      <c r="B505" s="242">
        <v>616</v>
      </c>
      <c r="C505" s="242">
        <v>620</v>
      </c>
      <c r="D505" s="239">
        <f t="shared" si="41"/>
        <v>1.00649350649351</v>
      </c>
      <c r="E505" s="237"/>
    </row>
    <row r="506" s="61" customFormat="1" ht="18" customHeight="1" spans="1:5">
      <c r="A506" s="237" t="s">
        <v>127</v>
      </c>
      <c r="B506" s="242">
        <v>180</v>
      </c>
      <c r="C506" s="242">
        <v>180</v>
      </c>
      <c r="D506" s="239">
        <f t="shared" si="41"/>
        <v>1</v>
      </c>
      <c r="E506" s="237"/>
    </row>
    <row r="507" s="61" customFormat="1" ht="18" customHeight="1" spans="1:5">
      <c r="A507" s="237" t="s">
        <v>128</v>
      </c>
      <c r="B507" s="242"/>
      <c r="C507" s="242"/>
      <c r="D507" s="239"/>
      <c r="E507" s="237"/>
    </row>
    <row r="508" s="61" customFormat="1" ht="18" customHeight="1" spans="1:5">
      <c r="A508" s="237" t="s">
        <v>461</v>
      </c>
      <c r="B508" s="242"/>
      <c r="C508" s="242"/>
      <c r="D508" s="239"/>
      <c r="E508" s="237"/>
    </row>
    <row r="509" s="61" customFormat="1" ht="18" customHeight="1" spans="1:5">
      <c r="A509" s="237" t="s">
        <v>462</v>
      </c>
      <c r="B509" s="242">
        <v>171</v>
      </c>
      <c r="C509" s="242">
        <v>170</v>
      </c>
      <c r="D509" s="239">
        <f t="shared" ref="D509:D513" si="42">C509/B509</f>
        <v>0.994152046783626</v>
      </c>
      <c r="E509" s="237"/>
    </row>
    <row r="510" s="61" customFormat="1" ht="18" customHeight="1" spans="1:5">
      <c r="A510" s="237" t="s">
        <v>463</v>
      </c>
      <c r="B510" s="242">
        <v>471</v>
      </c>
      <c r="C510" s="242">
        <v>470</v>
      </c>
      <c r="D510" s="239">
        <f t="shared" si="42"/>
        <v>0.997876857749469</v>
      </c>
      <c r="E510" s="237"/>
    </row>
    <row r="511" s="61" customFormat="1" ht="18" customHeight="1" spans="1:5">
      <c r="A511" s="237" t="s">
        <v>464</v>
      </c>
      <c r="B511" s="242"/>
      <c r="C511" s="242"/>
      <c r="D511" s="239"/>
      <c r="E511" s="237"/>
    </row>
    <row r="512" s="61" customFormat="1" ht="18" customHeight="1" spans="1:5">
      <c r="A512" s="237" t="s">
        <v>167</v>
      </c>
      <c r="B512" s="242"/>
      <c r="C512" s="242"/>
      <c r="D512" s="239"/>
      <c r="E512" s="237"/>
    </row>
    <row r="513" s="61" customFormat="1" ht="18" customHeight="1" spans="1:5">
      <c r="A513" s="237" t="s">
        <v>465</v>
      </c>
      <c r="B513" s="242">
        <v>672</v>
      </c>
      <c r="C513" s="242">
        <v>670</v>
      </c>
      <c r="D513" s="239">
        <f t="shared" si="42"/>
        <v>0.99702380952381</v>
      </c>
      <c r="E513" s="237"/>
    </row>
    <row r="514" s="61" customFormat="1" ht="18" customHeight="1" spans="1:5">
      <c r="A514" s="237" t="s">
        <v>466</v>
      </c>
      <c r="B514" s="242"/>
      <c r="C514" s="242"/>
      <c r="D514" s="239"/>
      <c r="E514" s="237"/>
    </row>
    <row r="515" s="61" customFormat="1" ht="18" customHeight="1" spans="1:5">
      <c r="A515" s="237" t="s">
        <v>467</v>
      </c>
      <c r="B515" s="242"/>
      <c r="C515" s="242"/>
      <c r="D515" s="239"/>
      <c r="E515" s="237"/>
    </row>
    <row r="516" s="61" customFormat="1" ht="18" customHeight="1" spans="1:5">
      <c r="A516" s="237" t="s">
        <v>468</v>
      </c>
      <c r="B516" s="242"/>
      <c r="C516" s="242"/>
      <c r="D516" s="239"/>
      <c r="E516" s="237"/>
    </row>
    <row r="517" s="61" customFormat="1" ht="18" customHeight="1" spans="1:5">
      <c r="A517" s="237" t="s">
        <v>469</v>
      </c>
      <c r="B517" s="242"/>
      <c r="C517" s="242"/>
      <c r="D517" s="239"/>
      <c r="E517" s="237"/>
    </row>
    <row r="518" s="61" customFormat="1" ht="18" customHeight="1" spans="1:5">
      <c r="A518" s="237" t="s">
        <v>470</v>
      </c>
      <c r="B518" s="242"/>
      <c r="C518" s="242"/>
      <c r="D518" s="239"/>
      <c r="E518" s="237"/>
    </row>
    <row r="519" s="61" customFormat="1" ht="18" customHeight="1" spans="1:5">
      <c r="A519" s="237" t="s">
        <v>471</v>
      </c>
      <c r="B519" s="242"/>
      <c r="C519" s="242"/>
      <c r="D519" s="239"/>
      <c r="E519" s="237"/>
    </row>
    <row r="520" s="61" customFormat="1" ht="18" customHeight="1" spans="1:5">
      <c r="A520" s="237" t="s">
        <v>472</v>
      </c>
      <c r="B520" s="242"/>
      <c r="C520" s="242"/>
      <c r="D520" s="239"/>
      <c r="E520" s="237"/>
    </row>
    <row r="521" s="61" customFormat="1" ht="18" customHeight="1" spans="1:5">
      <c r="A521" s="237" t="s">
        <v>135</v>
      </c>
      <c r="B521" s="242"/>
      <c r="C521" s="242"/>
      <c r="D521" s="239"/>
      <c r="E521" s="237"/>
    </row>
    <row r="522" s="61" customFormat="1" ht="18" customHeight="1" spans="1:5">
      <c r="A522" s="237" t="s">
        <v>473</v>
      </c>
      <c r="B522" s="242">
        <v>24</v>
      </c>
      <c r="C522" s="242">
        <v>20</v>
      </c>
      <c r="D522" s="239">
        <f t="shared" ref="D522:D525" si="43">C522/B522</f>
        <v>0.833333333333333</v>
      </c>
      <c r="E522" s="237"/>
    </row>
    <row r="523" s="61" customFormat="1" ht="18" customHeight="1" spans="1:5">
      <c r="A523" s="237" t="s">
        <v>474</v>
      </c>
      <c r="B523" s="238">
        <f>SUM(B524:B530)</f>
        <v>2696</v>
      </c>
      <c r="C523" s="238">
        <f>SUM(C524:C530)</f>
        <v>2734</v>
      </c>
      <c r="D523" s="239">
        <f t="shared" si="43"/>
        <v>1.01409495548961</v>
      </c>
      <c r="E523" s="237"/>
    </row>
    <row r="524" s="61" customFormat="1" ht="18" customHeight="1" spans="1:5">
      <c r="A524" s="237" t="s">
        <v>126</v>
      </c>
      <c r="B524" s="242">
        <v>666</v>
      </c>
      <c r="C524" s="242">
        <v>670</v>
      </c>
      <c r="D524" s="239">
        <f t="shared" si="43"/>
        <v>1.00600600600601</v>
      </c>
      <c r="E524" s="237"/>
    </row>
    <row r="525" s="61" customFormat="1" ht="18" customHeight="1" spans="1:5">
      <c r="A525" s="237" t="s">
        <v>127</v>
      </c>
      <c r="B525" s="242">
        <v>1165</v>
      </c>
      <c r="C525" s="242">
        <v>1200</v>
      </c>
      <c r="D525" s="239">
        <f t="shared" si="43"/>
        <v>1.03004291845494</v>
      </c>
      <c r="E525" s="237"/>
    </row>
    <row r="526" s="61" customFormat="1" ht="18" customHeight="1" spans="1:5">
      <c r="A526" s="237" t="s">
        <v>128</v>
      </c>
      <c r="B526" s="242"/>
      <c r="C526" s="242"/>
      <c r="D526" s="239"/>
      <c r="E526" s="237"/>
    </row>
    <row r="527" s="61" customFormat="1" ht="18" customHeight="1" spans="1:5">
      <c r="A527" s="237" t="s">
        <v>475</v>
      </c>
      <c r="B527" s="242"/>
      <c r="C527" s="242"/>
      <c r="D527" s="239"/>
      <c r="E527" s="237"/>
    </row>
    <row r="528" s="61" customFormat="1" ht="18" customHeight="1" spans="1:5">
      <c r="A528" s="237" t="s">
        <v>476</v>
      </c>
      <c r="B528" s="242">
        <v>14</v>
      </c>
      <c r="C528" s="242">
        <v>14</v>
      </c>
      <c r="D528" s="239">
        <f t="shared" ref="D528:D530" si="44">C528/B528</f>
        <v>1</v>
      </c>
      <c r="E528" s="237"/>
    </row>
    <row r="529" s="61" customFormat="1" ht="18" customHeight="1" spans="1:5">
      <c r="A529" s="237" t="s">
        <v>477</v>
      </c>
      <c r="B529" s="242">
        <v>841</v>
      </c>
      <c r="C529" s="242">
        <v>840</v>
      </c>
      <c r="D529" s="239">
        <f t="shared" si="44"/>
        <v>0.998810939357907</v>
      </c>
      <c r="E529" s="237"/>
    </row>
    <row r="530" s="61" customFormat="1" ht="18" customHeight="1" spans="1:5">
      <c r="A530" s="237" t="s">
        <v>478</v>
      </c>
      <c r="B530" s="242">
        <v>10</v>
      </c>
      <c r="C530" s="242">
        <v>10</v>
      </c>
      <c r="D530" s="239">
        <f t="shared" si="44"/>
        <v>1</v>
      </c>
      <c r="E530" s="237"/>
    </row>
    <row r="531" s="61" customFormat="1" ht="18" customHeight="1" spans="1:5">
      <c r="A531" s="237" t="s">
        <v>479</v>
      </c>
      <c r="B531" s="238"/>
      <c r="C531" s="243"/>
      <c r="D531" s="239"/>
      <c r="E531" s="237"/>
    </row>
    <row r="532" s="61" customFormat="1" ht="18" customHeight="1" spans="1:5">
      <c r="A532" s="237" t="s">
        <v>480</v>
      </c>
      <c r="B532" s="242"/>
      <c r="C532" s="243"/>
      <c r="D532" s="239"/>
      <c r="E532" s="237"/>
    </row>
    <row r="533" s="61" customFormat="1" ht="18" customHeight="1" spans="1:5">
      <c r="A533" s="237" t="s">
        <v>481</v>
      </c>
      <c r="B533" s="238">
        <f>SUM(B534:B541)</f>
        <v>38706</v>
      </c>
      <c r="C533" s="238">
        <f>SUM(C534:C541)</f>
        <v>37919</v>
      </c>
      <c r="D533" s="239">
        <f t="shared" ref="D533:D539" si="45">C533/B533</f>
        <v>0.979667235053997</v>
      </c>
      <c r="E533" s="237"/>
    </row>
    <row r="534" s="61" customFormat="1" ht="18" customHeight="1" spans="1:5">
      <c r="A534" s="237" t="s">
        <v>482</v>
      </c>
      <c r="B534" s="242">
        <v>19</v>
      </c>
      <c r="C534" s="242">
        <v>19</v>
      </c>
      <c r="D534" s="239">
        <f t="shared" si="45"/>
        <v>1</v>
      </c>
      <c r="E534" s="237"/>
    </row>
    <row r="535" s="61" customFormat="1" ht="18" customHeight="1" spans="1:5">
      <c r="A535" s="237" t="s">
        <v>483</v>
      </c>
      <c r="B535" s="242"/>
      <c r="C535" s="242"/>
      <c r="D535" s="239"/>
      <c r="E535" s="237"/>
    </row>
    <row r="536" s="61" customFormat="1" ht="18" customHeight="1" spans="1:5">
      <c r="A536" s="237" t="s">
        <v>484</v>
      </c>
      <c r="B536" s="242"/>
      <c r="C536" s="242"/>
      <c r="D536" s="239"/>
      <c r="E536" s="237"/>
    </row>
    <row r="537" s="61" customFormat="1" ht="18" customHeight="1" spans="1:5">
      <c r="A537" s="237" t="s">
        <v>485</v>
      </c>
      <c r="B537" s="242">
        <v>11643</v>
      </c>
      <c r="C537" s="242">
        <v>12000</v>
      </c>
      <c r="D537" s="239">
        <f t="shared" si="45"/>
        <v>1.0306622004638</v>
      </c>
      <c r="E537" s="237"/>
    </row>
    <row r="538" s="61" customFormat="1" ht="18" customHeight="1" spans="1:5">
      <c r="A538" s="237" t="s">
        <v>486</v>
      </c>
      <c r="B538" s="242">
        <v>2438</v>
      </c>
      <c r="C538" s="242">
        <v>2500</v>
      </c>
      <c r="D538" s="239">
        <f t="shared" si="45"/>
        <v>1.02543068088597</v>
      </c>
      <c r="E538" s="237"/>
    </row>
    <row r="539" s="61" customFormat="1" ht="18" customHeight="1" spans="1:5">
      <c r="A539" s="237" t="s">
        <v>487</v>
      </c>
      <c r="B539" s="242">
        <v>24606</v>
      </c>
      <c r="C539" s="242">
        <v>23400</v>
      </c>
      <c r="D539" s="239">
        <f t="shared" si="45"/>
        <v>0.950987564008778</v>
      </c>
      <c r="E539" s="237"/>
    </row>
    <row r="540" s="61" customFormat="1" ht="18" customHeight="1" spans="1:5">
      <c r="A540" s="237" t="s">
        <v>488</v>
      </c>
      <c r="B540" s="242"/>
      <c r="C540" s="242"/>
      <c r="D540" s="239"/>
      <c r="E540" s="237"/>
    </row>
    <row r="541" s="61" customFormat="1" ht="18" customHeight="1" spans="1:5">
      <c r="A541" s="237" t="s">
        <v>489</v>
      </c>
      <c r="B541" s="242"/>
      <c r="C541" s="242"/>
      <c r="D541" s="239"/>
      <c r="E541" s="237"/>
    </row>
    <row r="542" s="61" customFormat="1" ht="18" customHeight="1" spans="1:5">
      <c r="A542" s="237" t="s">
        <v>490</v>
      </c>
      <c r="B542" s="238">
        <f>SUM(B543:B545)</f>
        <v>7</v>
      </c>
      <c r="C542" s="238">
        <f>SUM(C543:C545)</f>
        <v>7</v>
      </c>
      <c r="D542" s="239">
        <f t="shared" ref="D542:D547" si="46">C542/B542</f>
        <v>1</v>
      </c>
      <c r="E542" s="237"/>
    </row>
    <row r="543" s="61" customFormat="1" ht="18" customHeight="1" spans="1:5">
      <c r="A543" s="237" t="s">
        <v>491</v>
      </c>
      <c r="B543" s="242"/>
      <c r="C543" s="242"/>
      <c r="D543" s="239"/>
      <c r="E543" s="237"/>
    </row>
    <row r="544" s="61" customFormat="1" ht="18" customHeight="1" spans="1:5">
      <c r="A544" s="237" t="s">
        <v>492</v>
      </c>
      <c r="B544" s="242"/>
      <c r="C544" s="242"/>
      <c r="D544" s="239"/>
      <c r="E544" s="237"/>
    </row>
    <row r="545" s="61" customFormat="1" ht="18" customHeight="1" spans="1:5">
      <c r="A545" s="237" t="s">
        <v>493</v>
      </c>
      <c r="B545" s="242">
        <v>7</v>
      </c>
      <c r="C545" s="242">
        <v>7</v>
      </c>
      <c r="D545" s="239">
        <f t="shared" si="46"/>
        <v>1</v>
      </c>
      <c r="E545" s="237"/>
    </row>
    <row r="546" s="61" customFormat="1" ht="18" customHeight="1" spans="1:5">
      <c r="A546" s="237" t="s">
        <v>494</v>
      </c>
      <c r="B546" s="238">
        <f>SUM(B547:B555)</f>
        <v>2448</v>
      </c>
      <c r="C546" s="238">
        <f>SUM(C547:C555)</f>
        <v>2450</v>
      </c>
      <c r="D546" s="239">
        <f t="shared" si="46"/>
        <v>1.00081699346405</v>
      </c>
      <c r="E546" s="237"/>
    </row>
    <row r="547" s="61" customFormat="1" ht="18" customHeight="1" spans="1:5">
      <c r="A547" s="237" t="s">
        <v>495</v>
      </c>
      <c r="B547" s="242">
        <v>448</v>
      </c>
      <c r="C547" s="242">
        <v>450</v>
      </c>
      <c r="D547" s="239">
        <f t="shared" si="46"/>
        <v>1.00446428571429</v>
      </c>
      <c r="E547" s="237"/>
    </row>
    <row r="548" s="61" customFormat="1" ht="18" customHeight="1" spans="1:5">
      <c r="A548" s="237" t="s">
        <v>496</v>
      </c>
      <c r="B548" s="242"/>
      <c r="C548" s="242"/>
      <c r="D548" s="239"/>
      <c r="E548" s="237"/>
    </row>
    <row r="549" s="61" customFormat="1" ht="18" customHeight="1" spans="1:5">
      <c r="A549" s="237" t="s">
        <v>497</v>
      </c>
      <c r="B549" s="242"/>
      <c r="C549" s="242"/>
      <c r="D549" s="239"/>
      <c r="E549" s="237"/>
    </row>
    <row r="550" s="61" customFormat="1" ht="18" customHeight="1" spans="1:5">
      <c r="A550" s="237" t="s">
        <v>498</v>
      </c>
      <c r="B550" s="242"/>
      <c r="C550" s="242"/>
      <c r="D550" s="239"/>
      <c r="E550" s="237"/>
    </row>
    <row r="551" s="61" customFormat="1" ht="18" customHeight="1" spans="1:5">
      <c r="A551" s="237" t="s">
        <v>499</v>
      </c>
      <c r="B551" s="242"/>
      <c r="C551" s="242"/>
      <c r="D551" s="239"/>
      <c r="E551" s="237"/>
    </row>
    <row r="552" s="61" customFormat="1" ht="18" customHeight="1" spans="1:5">
      <c r="A552" s="237" t="s">
        <v>500</v>
      </c>
      <c r="B552" s="242"/>
      <c r="C552" s="242"/>
      <c r="D552" s="239"/>
      <c r="E552" s="237"/>
    </row>
    <row r="553" s="61" customFormat="1" ht="18" customHeight="1" spans="1:5">
      <c r="A553" s="237" t="s">
        <v>501</v>
      </c>
      <c r="B553" s="242"/>
      <c r="C553" s="242"/>
      <c r="D553" s="239"/>
      <c r="E553" s="237"/>
    </row>
    <row r="554" s="61" customFormat="1" ht="18" customHeight="1" spans="1:5">
      <c r="A554" s="237" t="s">
        <v>502</v>
      </c>
      <c r="B554" s="242"/>
      <c r="C554" s="242"/>
      <c r="D554" s="239"/>
      <c r="E554" s="237"/>
    </row>
    <row r="555" s="61" customFormat="1" ht="18" customHeight="1" spans="1:5">
      <c r="A555" s="237" t="s">
        <v>503</v>
      </c>
      <c r="B555" s="242">
        <v>2000</v>
      </c>
      <c r="C555" s="242">
        <v>2000</v>
      </c>
      <c r="D555" s="239">
        <f t="shared" ref="D555:D557" si="47">C555/B555</f>
        <v>1</v>
      </c>
      <c r="E555" s="237"/>
    </row>
    <row r="556" s="61" customFormat="1" ht="18" customHeight="1" spans="1:5">
      <c r="A556" s="237" t="s">
        <v>504</v>
      </c>
      <c r="B556" s="238">
        <f>SUM(B557:B563)</f>
        <v>5997</v>
      </c>
      <c r="C556" s="238">
        <f>SUM(C557:C563)</f>
        <v>5995</v>
      </c>
      <c r="D556" s="239">
        <f t="shared" si="47"/>
        <v>0.999666499916625</v>
      </c>
      <c r="E556" s="237"/>
    </row>
    <row r="557" s="61" customFormat="1" ht="18" customHeight="1" spans="1:5">
      <c r="A557" s="237" t="s">
        <v>505</v>
      </c>
      <c r="B557" s="242">
        <v>975</v>
      </c>
      <c r="C557" s="242">
        <v>950</v>
      </c>
      <c r="D557" s="239">
        <f t="shared" si="47"/>
        <v>0.974358974358974</v>
      </c>
      <c r="E557" s="237"/>
    </row>
    <row r="558" s="61" customFormat="1" ht="18" customHeight="1" spans="1:5">
      <c r="A558" s="237" t="s">
        <v>506</v>
      </c>
      <c r="B558" s="242"/>
      <c r="C558" s="242"/>
      <c r="D558" s="239"/>
      <c r="E558" s="237"/>
    </row>
    <row r="559" s="61" customFormat="1" ht="18" customHeight="1" spans="1:5">
      <c r="A559" s="237" t="s">
        <v>507</v>
      </c>
      <c r="B559" s="242"/>
      <c r="C559" s="242"/>
      <c r="D559" s="239"/>
      <c r="E559" s="237"/>
    </row>
    <row r="560" s="61" customFormat="1" ht="18" customHeight="1" spans="1:5">
      <c r="A560" s="237" t="s">
        <v>508</v>
      </c>
      <c r="B560" s="242"/>
      <c r="C560" s="242"/>
      <c r="D560" s="239"/>
      <c r="E560" s="237"/>
    </row>
    <row r="561" s="61" customFormat="1" ht="18" customHeight="1" spans="1:5">
      <c r="A561" s="237" t="s">
        <v>509</v>
      </c>
      <c r="B561" s="242">
        <v>577</v>
      </c>
      <c r="C561" s="242">
        <v>600</v>
      </c>
      <c r="D561" s="239">
        <f t="shared" ref="D561:D564" si="48">C561/B561</f>
        <v>1.03986135181976</v>
      </c>
      <c r="E561" s="237"/>
    </row>
    <row r="562" s="61" customFormat="1" ht="18" customHeight="1" spans="1:5">
      <c r="A562" s="237" t="s">
        <v>510</v>
      </c>
      <c r="B562" s="242"/>
      <c r="C562" s="242"/>
      <c r="D562" s="239"/>
      <c r="E562" s="237"/>
    </row>
    <row r="563" s="61" customFormat="1" ht="18" customHeight="1" spans="1:5">
      <c r="A563" s="237" t="s">
        <v>511</v>
      </c>
      <c r="B563" s="242">
        <v>4445</v>
      </c>
      <c r="C563" s="242">
        <v>4445</v>
      </c>
      <c r="D563" s="239">
        <f t="shared" si="48"/>
        <v>1</v>
      </c>
      <c r="E563" s="237"/>
    </row>
    <row r="564" s="61" customFormat="1" ht="18" customHeight="1" spans="1:5">
      <c r="A564" s="237" t="s">
        <v>512</v>
      </c>
      <c r="B564" s="238">
        <f>SUM(B565:B570)</f>
        <v>464</v>
      </c>
      <c r="C564" s="238">
        <f>SUM(C565:C570)</f>
        <v>472</v>
      </c>
      <c r="D564" s="239">
        <f t="shared" si="48"/>
        <v>1.01724137931034</v>
      </c>
      <c r="E564" s="254"/>
    </row>
    <row r="565" s="61" customFormat="1" ht="18" customHeight="1" spans="1:5">
      <c r="A565" s="237" t="s">
        <v>513</v>
      </c>
      <c r="B565" s="238"/>
      <c r="C565" s="255"/>
      <c r="D565" s="239"/>
      <c r="E565" s="254"/>
    </row>
    <row r="566" s="61" customFormat="1" ht="18" customHeight="1" spans="1:5">
      <c r="A566" s="237" t="s">
        <v>514</v>
      </c>
      <c r="B566" s="242">
        <v>73</v>
      </c>
      <c r="C566" s="242">
        <v>73</v>
      </c>
      <c r="D566" s="239">
        <f t="shared" ref="D566:D573" si="49">C566/B566</f>
        <v>1</v>
      </c>
      <c r="E566" s="237"/>
    </row>
    <row r="567" s="61" customFormat="1" ht="18" customHeight="1" spans="1:5">
      <c r="A567" s="237" t="s">
        <v>515</v>
      </c>
      <c r="B567" s="242"/>
      <c r="C567" s="242"/>
      <c r="D567" s="239"/>
      <c r="E567" s="237"/>
    </row>
    <row r="568" s="61" customFormat="1" ht="18" customHeight="1" spans="1:5">
      <c r="A568" s="237" t="s">
        <v>516</v>
      </c>
      <c r="B568" s="242">
        <v>18</v>
      </c>
      <c r="C568" s="242">
        <v>18</v>
      </c>
      <c r="D568" s="239">
        <f t="shared" si="49"/>
        <v>1</v>
      </c>
      <c r="E568" s="237"/>
    </row>
    <row r="569" s="61" customFormat="1" ht="18" customHeight="1" spans="1:5">
      <c r="A569" s="237" t="s">
        <v>517</v>
      </c>
      <c r="B569" s="242">
        <v>41</v>
      </c>
      <c r="C569" s="242">
        <v>41</v>
      </c>
      <c r="D569" s="239">
        <f t="shared" si="49"/>
        <v>1</v>
      </c>
      <c r="E569" s="237"/>
    </row>
    <row r="570" s="61" customFormat="1" ht="18" customHeight="1" spans="1:5">
      <c r="A570" s="237" t="s">
        <v>518</v>
      </c>
      <c r="B570" s="242">
        <v>332</v>
      </c>
      <c r="C570" s="242">
        <v>340</v>
      </c>
      <c r="D570" s="239">
        <f t="shared" si="49"/>
        <v>1.02409638554217</v>
      </c>
      <c r="E570" s="237"/>
    </row>
    <row r="571" s="61" customFormat="1" ht="18" customHeight="1" spans="1:5">
      <c r="A571" s="237" t="s">
        <v>519</v>
      </c>
      <c r="B571" s="238">
        <f>SUM(B572:B578)</f>
        <v>1250</v>
      </c>
      <c r="C571" s="238">
        <f>SUM(C572:C578)</f>
        <v>1270</v>
      </c>
      <c r="D571" s="239">
        <f t="shared" si="49"/>
        <v>1.016</v>
      </c>
      <c r="E571" s="254"/>
    </row>
    <row r="572" s="61" customFormat="1" ht="18" customHeight="1" spans="1:5">
      <c r="A572" s="237" t="s">
        <v>520</v>
      </c>
      <c r="B572" s="238">
        <v>426</v>
      </c>
      <c r="C572" s="238">
        <v>430</v>
      </c>
      <c r="D572" s="239">
        <f t="shared" si="49"/>
        <v>1.0093896713615</v>
      </c>
      <c r="E572" s="254"/>
    </row>
    <row r="573" s="61" customFormat="1" ht="18" customHeight="1" spans="1:5">
      <c r="A573" s="237" t="s">
        <v>521</v>
      </c>
      <c r="B573" s="238">
        <v>655</v>
      </c>
      <c r="C573" s="238">
        <v>670</v>
      </c>
      <c r="D573" s="239">
        <f t="shared" si="49"/>
        <v>1.02290076335878</v>
      </c>
      <c r="E573" s="254"/>
    </row>
    <row r="574" s="61" customFormat="1" ht="18" customHeight="1" spans="1:5">
      <c r="A574" s="237" t="s">
        <v>522</v>
      </c>
      <c r="B574" s="242"/>
      <c r="C574" s="242"/>
      <c r="D574" s="239"/>
      <c r="E574" s="237"/>
    </row>
    <row r="575" s="61" customFormat="1" ht="18" customHeight="1" spans="1:5">
      <c r="A575" s="237" t="s">
        <v>523</v>
      </c>
      <c r="B575" s="242">
        <v>103</v>
      </c>
      <c r="C575" s="242">
        <v>100</v>
      </c>
      <c r="D575" s="239">
        <f t="shared" ref="D575:D584" si="50">C575/B575</f>
        <v>0.970873786407767</v>
      </c>
      <c r="E575" s="237"/>
    </row>
    <row r="576" s="61" customFormat="1" ht="18" customHeight="1" spans="1:5">
      <c r="A576" s="237" t="s">
        <v>524</v>
      </c>
      <c r="B576" s="242">
        <v>66</v>
      </c>
      <c r="C576" s="242">
        <v>70</v>
      </c>
      <c r="D576" s="239">
        <f t="shared" si="50"/>
        <v>1.06060606060606</v>
      </c>
      <c r="E576" s="237"/>
    </row>
    <row r="577" s="61" customFormat="1" ht="18" customHeight="1" spans="1:5">
      <c r="A577" s="237" t="s">
        <v>525</v>
      </c>
      <c r="B577" s="242"/>
      <c r="C577" s="242"/>
      <c r="D577" s="239"/>
      <c r="E577" s="237"/>
    </row>
    <row r="578" s="61" customFormat="1" ht="18" customHeight="1" spans="1:5">
      <c r="A578" s="237" t="s">
        <v>526</v>
      </c>
      <c r="B578" s="242"/>
      <c r="C578" s="242"/>
      <c r="D578" s="239"/>
      <c r="E578" s="237"/>
    </row>
    <row r="579" s="61" customFormat="1" ht="18" customHeight="1" spans="1:5">
      <c r="A579" s="237" t="s">
        <v>527</v>
      </c>
      <c r="B579" s="238">
        <f>SUM(B580:B587)</f>
        <v>3006</v>
      </c>
      <c r="C579" s="238">
        <f>SUM(C580:C587)</f>
        <v>3043</v>
      </c>
      <c r="D579" s="239">
        <f t="shared" si="50"/>
        <v>1.01230871590153</v>
      </c>
      <c r="E579" s="237"/>
    </row>
    <row r="580" s="61" customFormat="1" ht="18" customHeight="1" spans="1:5">
      <c r="A580" s="237" t="s">
        <v>126</v>
      </c>
      <c r="B580" s="242">
        <v>230</v>
      </c>
      <c r="C580" s="242">
        <v>230</v>
      </c>
      <c r="D580" s="239">
        <f t="shared" si="50"/>
        <v>1</v>
      </c>
      <c r="E580" s="237"/>
    </row>
    <row r="581" s="61" customFormat="1" ht="18" customHeight="1" spans="1:5">
      <c r="A581" s="237" t="s">
        <v>127</v>
      </c>
      <c r="B581" s="242">
        <v>73</v>
      </c>
      <c r="C581" s="242">
        <v>70</v>
      </c>
      <c r="D581" s="239">
        <f t="shared" si="50"/>
        <v>0.958904109589041</v>
      </c>
      <c r="E581" s="237"/>
    </row>
    <row r="582" s="61" customFormat="1" ht="18" customHeight="1" spans="1:5">
      <c r="A582" s="237" t="s">
        <v>128</v>
      </c>
      <c r="B582" s="242">
        <v>8</v>
      </c>
      <c r="C582" s="242">
        <v>8</v>
      </c>
      <c r="D582" s="239">
        <f t="shared" si="50"/>
        <v>1</v>
      </c>
      <c r="E582" s="237"/>
    </row>
    <row r="583" s="61" customFormat="1" ht="18" customHeight="1" spans="1:5">
      <c r="A583" s="237" t="s">
        <v>528</v>
      </c>
      <c r="B583" s="242">
        <v>117</v>
      </c>
      <c r="C583" s="242">
        <v>120</v>
      </c>
      <c r="D583" s="239">
        <f t="shared" si="50"/>
        <v>1.02564102564103</v>
      </c>
      <c r="E583" s="237"/>
    </row>
    <row r="584" s="61" customFormat="1" ht="18" customHeight="1" spans="1:5">
      <c r="A584" s="237" t="s">
        <v>529</v>
      </c>
      <c r="B584" s="242">
        <v>75</v>
      </c>
      <c r="C584" s="242">
        <v>75</v>
      </c>
      <c r="D584" s="239">
        <f t="shared" si="50"/>
        <v>1</v>
      </c>
      <c r="E584" s="237"/>
    </row>
    <row r="585" s="61" customFormat="1" ht="18" customHeight="1" spans="1:5">
      <c r="A585" s="237" t="s">
        <v>530</v>
      </c>
      <c r="B585" s="242"/>
      <c r="C585" s="242"/>
      <c r="D585" s="239"/>
      <c r="E585" s="237"/>
    </row>
    <row r="586" s="61" customFormat="1" ht="18" customHeight="1" spans="1:5">
      <c r="A586" s="237" t="s">
        <v>531</v>
      </c>
      <c r="B586" s="242">
        <v>2461</v>
      </c>
      <c r="C586" s="242">
        <v>2500</v>
      </c>
      <c r="D586" s="239">
        <f t="shared" ref="D586:D590" si="51">C586/B586</f>
        <v>1.01584721657863</v>
      </c>
      <c r="E586" s="237"/>
    </row>
    <row r="587" s="61" customFormat="1" ht="18" customHeight="1" spans="1:5">
      <c r="A587" s="237" t="s">
        <v>532</v>
      </c>
      <c r="B587" s="242">
        <v>42</v>
      </c>
      <c r="C587" s="242">
        <v>40</v>
      </c>
      <c r="D587" s="239">
        <f t="shared" si="51"/>
        <v>0.952380952380952</v>
      </c>
      <c r="E587" s="237"/>
    </row>
    <row r="588" s="61" customFormat="1" ht="18" customHeight="1" spans="1:5">
      <c r="A588" s="237" t="s">
        <v>533</v>
      </c>
      <c r="B588" s="238">
        <f>SUM(B589:B592)</f>
        <v>96</v>
      </c>
      <c r="C588" s="238">
        <f>SUM(C589:C592)</f>
        <v>100</v>
      </c>
      <c r="D588" s="239">
        <f t="shared" si="51"/>
        <v>1.04166666666667</v>
      </c>
      <c r="E588" s="237"/>
    </row>
    <row r="589" s="61" customFormat="1" ht="18" customHeight="1" spans="1:5">
      <c r="A589" s="237" t="s">
        <v>126</v>
      </c>
      <c r="B589" s="242">
        <v>64</v>
      </c>
      <c r="C589" s="242">
        <v>70</v>
      </c>
      <c r="D589" s="239">
        <f t="shared" si="51"/>
        <v>1.09375</v>
      </c>
      <c r="E589" s="237"/>
    </row>
    <row r="590" s="61" customFormat="1" ht="18" customHeight="1" spans="1:5">
      <c r="A590" s="237" t="s">
        <v>127</v>
      </c>
      <c r="B590" s="242">
        <v>32</v>
      </c>
      <c r="C590" s="242">
        <v>30</v>
      </c>
      <c r="D590" s="239">
        <f t="shared" si="51"/>
        <v>0.9375</v>
      </c>
      <c r="E590" s="237"/>
    </row>
    <row r="591" s="61" customFormat="1" ht="18" customHeight="1" spans="1:5">
      <c r="A591" s="237" t="s">
        <v>128</v>
      </c>
      <c r="B591" s="242"/>
      <c r="C591" s="243"/>
      <c r="D591" s="239"/>
      <c r="E591" s="237"/>
    </row>
    <row r="592" s="61" customFormat="1" ht="18" customHeight="1" spans="1:5">
      <c r="A592" s="237" t="s">
        <v>534</v>
      </c>
      <c r="B592" s="242"/>
      <c r="C592" s="243"/>
      <c r="D592" s="239"/>
      <c r="E592" s="237"/>
    </row>
    <row r="593" s="61" customFormat="1" ht="18" customHeight="1" spans="1:5">
      <c r="A593" s="237" t="s">
        <v>535</v>
      </c>
      <c r="B593" s="238">
        <f>SUM(B594:B595)</f>
        <v>6372</v>
      </c>
      <c r="C593" s="238">
        <f>SUM(C594:C595)</f>
        <v>6440</v>
      </c>
      <c r="D593" s="239">
        <f t="shared" ref="D593:D601" si="52">C593/B593</f>
        <v>1.01067168863779</v>
      </c>
      <c r="E593" s="237"/>
    </row>
    <row r="594" s="61" customFormat="1" ht="18" customHeight="1" spans="1:5">
      <c r="A594" s="237" t="s">
        <v>536</v>
      </c>
      <c r="B594" s="242">
        <v>537</v>
      </c>
      <c r="C594" s="242">
        <v>540</v>
      </c>
      <c r="D594" s="239">
        <f t="shared" si="52"/>
        <v>1.00558659217877</v>
      </c>
      <c r="E594" s="237"/>
    </row>
    <row r="595" s="61" customFormat="1" ht="18" customHeight="1" spans="1:5">
      <c r="A595" s="237" t="s">
        <v>537</v>
      </c>
      <c r="B595" s="242">
        <v>5835</v>
      </c>
      <c r="C595" s="242">
        <v>5900</v>
      </c>
      <c r="D595" s="239">
        <f t="shared" si="52"/>
        <v>1.01113967437875</v>
      </c>
      <c r="E595" s="237"/>
    </row>
    <row r="596" s="61" customFormat="1" ht="18" customHeight="1" spans="1:5">
      <c r="A596" s="237" t="s">
        <v>538</v>
      </c>
      <c r="B596" s="238">
        <f>SUM(B597:B598)</f>
        <v>223</v>
      </c>
      <c r="C596" s="238">
        <f>SUM(C597:C598)</f>
        <v>230</v>
      </c>
      <c r="D596" s="239">
        <f t="shared" si="52"/>
        <v>1.03139013452915</v>
      </c>
      <c r="E596" s="237"/>
    </row>
    <row r="597" s="61" customFormat="1" ht="18" customHeight="1" spans="1:5">
      <c r="A597" s="237" t="s">
        <v>539</v>
      </c>
      <c r="B597" s="242">
        <v>146</v>
      </c>
      <c r="C597" s="242">
        <v>150</v>
      </c>
      <c r="D597" s="239">
        <f t="shared" si="52"/>
        <v>1.02739726027397</v>
      </c>
      <c r="E597" s="237"/>
    </row>
    <row r="598" s="61" customFormat="1" ht="18" customHeight="1" spans="1:5">
      <c r="A598" s="237" t="s">
        <v>540</v>
      </c>
      <c r="B598" s="242">
        <v>77</v>
      </c>
      <c r="C598" s="242">
        <v>80</v>
      </c>
      <c r="D598" s="239">
        <f t="shared" si="52"/>
        <v>1.03896103896104</v>
      </c>
      <c r="E598" s="237"/>
    </row>
    <row r="599" s="61" customFormat="1" ht="18" customHeight="1" spans="1:5">
      <c r="A599" s="237" t="s">
        <v>541</v>
      </c>
      <c r="B599" s="238">
        <f>SUM(B600:B601)</f>
        <v>3447</v>
      </c>
      <c r="C599" s="238">
        <f>SUM(C600:C601)</f>
        <v>3500</v>
      </c>
      <c r="D599" s="239">
        <f t="shared" si="52"/>
        <v>1.01537568900493</v>
      </c>
      <c r="E599" s="237"/>
    </row>
    <row r="600" s="61" customFormat="1" ht="18" customHeight="1" spans="1:5">
      <c r="A600" s="237" t="s">
        <v>542</v>
      </c>
      <c r="B600" s="242">
        <v>500</v>
      </c>
      <c r="C600" s="242">
        <v>500</v>
      </c>
      <c r="D600" s="239">
        <f t="shared" si="52"/>
        <v>1</v>
      </c>
      <c r="E600" s="237"/>
    </row>
    <row r="601" s="61" customFormat="1" ht="18" customHeight="1" spans="1:5">
      <c r="A601" s="237" t="s">
        <v>543</v>
      </c>
      <c r="B601" s="242">
        <v>2947</v>
      </c>
      <c r="C601" s="242">
        <v>3000</v>
      </c>
      <c r="D601" s="239">
        <f t="shared" si="52"/>
        <v>1.01798439090601</v>
      </c>
      <c r="E601" s="237"/>
    </row>
    <row r="602" s="61" customFormat="1" ht="18" customHeight="1" spans="1:5">
      <c r="A602" s="237" t="s">
        <v>544</v>
      </c>
      <c r="B602" s="238"/>
      <c r="C602" s="238"/>
      <c r="D602" s="239"/>
      <c r="E602" s="237"/>
    </row>
    <row r="603" s="61" customFormat="1" ht="18" customHeight="1" spans="1:5">
      <c r="A603" s="237" t="s">
        <v>545</v>
      </c>
      <c r="B603" s="242"/>
      <c r="C603" s="242"/>
      <c r="D603" s="239"/>
      <c r="E603" s="237"/>
    </row>
    <row r="604" s="61" customFormat="1" ht="18" customHeight="1" spans="1:5">
      <c r="A604" s="237" t="s">
        <v>546</v>
      </c>
      <c r="B604" s="242"/>
      <c r="C604" s="242"/>
      <c r="D604" s="239"/>
      <c r="E604" s="237"/>
    </row>
    <row r="605" s="61" customFormat="1" ht="18" customHeight="1" spans="1:5">
      <c r="A605" s="237" t="s">
        <v>547</v>
      </c>
      <c r="B605" s="238">
        <f>SUM(B606:B607)</f>
        <v>125</v>
      </c>
      <c r="C605" s="238">
        <f>SUM(C606:C607)</f>
        <v>125</v>
      </c>
      <c r="D605" s="239">
        <f t="shared" ref="D605:D608" si="53">C605/B605</f>
        <v>1</v>
      </c>
      <c r="E605" s="237"/>
    </row>
    <row r="606" s="61" customFormat="1" ht="18" customHeight="1" spans="1:5">
      <c r="A606" s="237" t="s">
        <v>548</v>
      </c>
      <c r="B606" s="242"/>
      <c r="C606" s="242"/>
      <c r="D606" s="239"/>
      <c r="E606" s="237"/>
    </row>
    <row r="607" s="61" customFormat="1" ht="18" customHeight="1" spans="1:5">
      <c r="A607" s="237" t="s">
        <v>549</v>
      </c>
      <c r="B607" s="242">
        <v>125</v>
      </c>
      <c r="C607" s="242">
        <v>125</v>
      </c>
      <c r="D607" s="239">
        <f t="shared" si="53"/>
        <v>1</v>
      </c>
      <c r="E607" s="237"/>
    </row>
    <row r="608" s="61" customFormat="1" ht="18" customHeight="1" spans="1:5">
      <c r="A608" s="237" t="s">
        <v>550</v>
      </c>
      <c r="B608" s="238">
        <f>SUM(B609:B611)</f>
        <v>17353</v>
      </c>
      <c r="C608" s="238">
        <f>SUM(C609:C611)</f>
        <v>18060</v>
      </c>
      <c r="D608" s="239">
        <f t="shared" si="53"/>
        <v>1.04074223477209</v>
      </c>
      <c r="E608" s="237"/>
    </row>
    <row r="609" s="61" customFormat="1" ht="18" customHeight="1" spans="1:5">
      <c r="A609" s="237" t="s">
        <v>551</v>
      </c>
      <c r="B609" s="242"/>
      <c r="C609" s="242"/>
      <c r="D609" s="239"/>
      <c r="E609" s="237"/>
    </row>
    <row r="610" s="61" customFormat="1" ht="18" customHeight="1" spans="1:5">
      <c r="A610" s="237" t="s">
        <v>552</v>
      </c>
      <c r="B610" s="242">
        <v>17298</v>
      </c>
      <c r="C610" s="242">
        <v>18000</v>
      </c>
      <c r="D610" s="239">
        <f>C610/B610</f>
        <v>1.04058272632674</v>
      </c>
      <c r="E610" s="237"/>
    </row>
    <row r="611" s="61" customFormat="1" ht="18" customHeight="1" spans="1:5">
      <c r="A611" s="237" t="s">
        <v>553</v>
      </c>
      <c r="B611" s="242">
        <v>55</v>
      </c>
      <c r="C611" s="242">
        <v>60</v>
      </c>
      <c r="D611" s="239">
        <f>C611/B611</f>
        <v>1.09090909090909</v>
      </c>
      <c r="E611" s="237"/>
    </row>
    <row r="612" s="61" customFormat="1" ht="18" customHeight="1" spans="1:5">
      <c r="A612" s="237" t="s">
        <v>554</v>
      </c>
      <c r="B612" s="238"/>
      <c r="C612" s="238"/>
      <c r="D612" s="239"/>
      <c r="E612" s="237"/>
    </row>
    <row r="613" s="61" customFormat="1" ht="18" customHeight="1" spans="1:5">
      <c r="A613" s="237" t="s">
        <v>555</v>
      </c>
      <c r="B613" s="242"/>
      <c r="C613" s="242"/>
      <c r="D613" s="239"/>
      <c r="E613" s="237"/>
    </row>
    <row r="614" s="61" customFormat="1" ht="18" customHeight="1" spans="1:5">
      <c r="A614" s="237" t="s">
        <v>556</v>
      </c>
      <c r="B614" s="242"/>
      <c r="C614" s="242"/>
      <c r="D614" s="239"/>
      <c r="E614" s="237"/>
    </row>
    <row r="615" s="61" customFormat="1" ht="18" customHeight="1" spans="1:5">
      <c r="A615" s="237" t="s">
        <v>557</v>
      </c>
      <c r="B615" s="242"/>
      <c r="C615" s="242"/>
      <c r="D615" s="239"/>
      <c r="E615" s="237"/>
    </row>
    <row r="616" s="61" customFormat="1" ht="18" customHeight="1" spans="1:5">
      <c r="A616" s="256" t="s">
        <v>558</v>
      </c>
      <c r="B616" s="238">
        <f>SUM(B617:B623)</f>
        <v>652</v>
      </c>
      <c r="C616" s="238">
        <f>SUM(C617:C623)</f>
        <v>660</v>
      </c>
      <c r="D616" s="239">
        <f t="shared" ref="D616:D618" si="54">C616/B616</f>
        <v>1.01226993865031</v>
      </c>
      <c r="E616" s="237"/>
    </row>
    <row r="617" s="61" customFormat="1" ht="18" customHeight="1" spans="1:5">
      <c r="A617" s="237" t="s">
        <v>126</v>
      </c>
      <c r="B617" s="242">
        <v>298</v>
      </c>
      <c r="C617" s="242">
        <v>300</v>
      </c>
      <c r="D617" s="239">
        <f t="shared" si="54"/>
        <v>1.00671140939597</v>
      </c>
      <c r="E617" s="254"/>
    </row>
    <row r="618" s="61" customFormat="1" ht="18" customHeight="1" spans="1:5">
      <c r="A618" s="237" t="s">
        <v>127</v>
      </c>
      <c r="B618" s="242">
        <v>158</v>
      </c>
      <c r="C618" s="242">
        <v>160</v>
      </c>
      <c r="D618" s="239">
        <f t="shared" si="54"/>
        <v>1.0126582278481</v>
      </c>
      <c r="E618" s="237"/>
    </row>
    <row r="619" s="61" customFormat="1" ht="18" customHeight="1" spans="1:5">
      <c r="A619" s="237" t="s">
        <v>128</v>
      </c>
      <c r="B619" s="242"/>
      <c r="C619" s="242"/>
      <c r="D619" s="239"/>
      <c r="E619" s="237"/>
    </row>
    <row r="620" s="61" customFormat="1" ht="18" customHeight="1" spans="1:5">
      <c r="A620" s="237" t="s">
        <v>559</v>
      </c>
      <c r="B620" s="242">
        <v>27</v>
      </c>
      <c r="C620" s="242">
        <v>30</v>
      </c>
      <c r="D620" s="239">
        <f>C620/B620</f>
        <v>1.11111111111111</v>
      </c>
      <c r="E620" s="237"/>
    </row>
    <row r="621" s="61" customFormat="1" ht="18" customHeight="1" spans="1:5">
      <c r="A621" s="237" t="s">
        <v>560</v>
      </c>
      <c r="B621" s="242"/>
      <c r="C621" s="242"/>
      <c r="D621" s="239"/>
      <c r="E621" s="237"/>
    </row>
    <row r="622" s="61" customFormat="1" ht="18" customHeight="1" spans="1:5">
      <c r="A622" s="237" t="s">
        <v>135</v>
      </c>
      <c r="B622" s="242"/>
      <c r="C622" s="242"/>
      <c r="D622" s="239"/>
      <c r="E622" s="237"/>
    </row>
    <row r="623" s="61" customFormat="1" ht="18" customHeight="1" spans="1:5">
      <c r="A623" s="237" t="s">
        <v>561</v>
      </c>
      <c r="B623" s="242">
        <v>169</v>
      </c>
      <c r="C623" s="242">
        <v>170</v>
      </c>
      <c r="D623" s="239">
        <f t="shared" ref="D623:D631" si="55">C623/B623</f>
        <v>1.00591715976331</v>
      </c>
      <c r="E623" s="237"/>
    </row>
    <row r="624" s="61" customFormat="1" ht="18" customHeight="1" spans="1:5">
      <c r="A624" s="237" t="s">
        <v>562</v>
      </c>
      <c r="B624" s="238"/>
      <c r="C624" s="238"/>
      <c r="D624" s="239"/>
      <c r="E624" s="237"/>
    </row>
    <row r="625" s="61" customFormat="1" ht="18" customHeight="1" spans="1:5">
      <c r="A625" s="237" t="s">
        <v>563</v>
      </c>
      <c r="B625" s="242"/>
      <c r="C625" s="242"/>
      <c r="D625" s="239"/>
      <c r="E625" s="237"/>
    </row>
    <row r="626" s="61" customFormat="1" ht="18" customHeight="1" spans="1:5">
      <c r="A626" s="237" t="s">
        <v>564</v>
      </c>
      <c r="B626" s="242"/>
      <c r="C626" s="242"/>
      <c r="D626" s="239"/>
      <c r="E626" s="237"/>
    </row>
    <row r="627" s="61" customFormat="1" ht="18" customHeight="1" spans="1:5">
      <c r="A627" s="237" t="s">
        <v>565</v>
      </c>
      <c r="B627" s="242">
        <v>1071</v>
      </c>
      <c r="C627" s="242">
        <v>1100</v>
      </c>
      <c r="D627" s="239">
        <f t="shared" si="55"/>
        <v>1.02707749766573</v>
      </c>
      <c r="E627" s="237"/>
    </row>
    <row r="628" s="61" customFormat="1" ht="18" customHeight="1" spans="1:5">
      <c r="A628" s="237" t="s">
        <v>566</v>
      </c>
      <c r="B628" s="238">
        <f>B629+B634+B652+B664+B667+B671+B676+B680+B684+B687+B696+B697+B648</f>
        <v>28847</v>
      </c>
      <c r="C628" s="238">
        <f>C629+C634+C652+C664+C667+C671+C676+C680+C684+C687+C696+C697+C648</f>
        <v>27159</v>
      </c>
      <c r="D628" s="239">
        <f t="shared" si="55"/>
        <v>0.941484383124762</v>
      </c>
      <c r="E628" s="237"/>
    </row>
    <row r="629" s="61" customFormat="1" ht="18" customHeight="1" spans="1:5">
      <c r="A629" s="237" t="s">
        <v>567</v>
      </c>
      <c r="B629" s="238">
        <f>SUM(B630:B633)</f>
        <v>1367</v>
      </c>
      <c r="C629" s="238">
        <f>SUM(C630:C633)</f>
        <v>1400</v>
      </c>
      <c r="D629" s="239">
        <f t="shared" si="55"/>
        <v>1.02414045354792</v>
      </c>
      <c r="E629" s="237"/>
    </row>
    <row r="630" s="61" customFormat="1" ht="18" customHeight="1" spans="1:5">
      <c r="A630" s="237" t="s">
        <v>126</v>
      </c>
      <c r="B630" s="242">
        <v>1171</v>
      </c>
      <c r="C630" s="242">
        <v>1200</v>
      </c>
      <c r="D630" s="239">
        <f t="shared" si="55"/>
        <v>1.02476515798463</v>
      </c>
      <c r="E630" s="237"/>
    </row>
    <row r="631" s="61" customFormat="1" ht="18" customHeight="1" spans="1:5">
      <c r="A631" s="237" t="s">
        <v>127</v>
      </c>
      <c r="B631" s="242">
        <v>193</v>
      </c>
      <c r="C631" s="242">
        <v>200</v>
      </c>
      <c r="D631" s="239">
        <f t="shared" si="55"/>
        <v>1.03626943005181</v>
      </c>
      <c r="E631" s="237"/>
    </row>
    <row r="632" s="61" customFormat="1" ht="18" customHeight="1" spans="1:5">
      <c r="A632" s="237" t="s">
        <v>128</v>
      </c>
      <c r="B632" s="242"/>
      <c r="C632" s="242"/>
      <c r="D632" s="239"/>
      <c r="E632" s="237"/>
    </row>
    <row r="633" s="61" customFormat="1" ht="18" customHeight="1" spans="1:5">
      <c r="A633" s="237" t="s">
        <v>568</v>
      </c>
      <c r="B633" s="242">
        <v>3</v>
      </c>
      <c r="C633" s="242"/>
      <c r="D633" s="239">
        <f t="shared" ref="D633:D635" si="56">C633/B633</f>
        <v>0</v>
      </c>
      <c r="E633" s="237"/>
    </row>
    <row r="634" s="61" customFormat="1" ht="18" customHeight="1" spans="1:5">
      <c r="A634" s="237" t="s">
        <v>569</v>
      </c>
      <c r="B634" s="238">
        <f>SUM(B635:B647)</f>
        <v>1115</v>
      </c>
      <c r="C634" s="238">
        <f>SUM(C635:C647)</f>
        <v>1150</v>
      </c>
      <c r="D634" s="239">
        <f t="shared" si="56"/>
        <v>1.03139013452915</v>
      </c>
      <c r="E634" s="237"/>
    </row>
    <row r="635" s="61" customFormat="1" ht="18" customHeight="1" spans="1:5">
      <c r="A635" s="237" t="s">
        <v>570</v>
      </c>
      <c r="B635" s="242">
        <v>560</v>
      </c>
      <c r="C635" s="242">
        <v>600</v>
      </c>
      <c r="D635" s="239">
        <f t="shared" si="56"/>
        <v>1.07142857142857</v>
      </c>
      <c r="E635" s="237"/>
    </row>
    <row r="636" s="61" customFormat="1" ht="18" customHeight="1" spans="1:5">
      <c r="A636" s="237" t="s">
        <v>571</v>
      </c>
      <c r="B636" s="242"/>
      <c r="C636" s="242"/>
      <c r="D636" s="239"/>
      <c r="E636" s="237"/>
    </row>
    <row r="637" s="61" customFormat="1" ht="18" customHeight="1" spans="1:5">
      <c r="A637" s="237" t="s">
        <v>572</v>
      </c>
      <c r="B637" s="242"/>
      <c r="C637" s="242"/>
      <c r="D637" s="239"/>
      <c r="E637" s="237"/>
    </row>
    <row r="638" s="61" customFormat="1" ht="18" customHeight="1" spans="1:5">
      <c r="A638" s="237" t="s">
        <v>573</v>
      </c>
      <c r="B638" s="257"/>
      <c r="C638" s="257"/>
      <c r="D638" s="239"/>
      <c r="E638" s="254"/>
    </row>
    <row r="639" s="61" customFormat="1" ht="18" customHeight="1" spans="1:5">
      <c r="A639" s="237" t="s">
        <v>574</v>
      </c>
      <c r="B639" s="257"/>
      <c r="C639" s="257"/>
      <c r="D639" s="239"/>
      <c r="E639" s="254"/>
    </row>
    <row r="640" s="61" customFormat="1" ht="18" customHeight="1" spans="1:5">
      <c r="A640" s="237" t="s">
        <v>575</v>
      </c>
      <c r="B640" s="257"/>
      <c r="C640" s="257"/>
      <c r="D640" s="239"/>
      <c r="E640" s="254"/>
    </row>
    <row r="641" s="61" customFormat="1" ht="18" customHeight="1" spans="1:5">
      <c r="A641" s="237" t="s">
        <v>576</v>
      </c>
      <c r="B641" s="242"/>
      <c r="C641" s="242"/>
      <c r="D641" s="239"/>
      <c r="E641" s="237"/>
    </row>
    <row r="642" s="61" customFormat="1" ht="18" customHeight="1" spans="1:5">
      <c r="A642" s="237" t="s">
        <v>577</v>
      </c>
      <c r="B642" s="242"/>
      <c r="C642" s="242"/>
      <c r="D642" s="239"/>
      <c r="E642" s="237"/>
    </row>
    <row r="643" s="61" customFormat="1" ht="18" customHeight="1" spans="1:5">
      <c r="A643" s="237" t="s">
        <v>578</v>
      </c>
      <c r="B643" s="242"/>
      <c r="C643" s="242"/>
      <c r="D643" s="239"/>
      <c r="E643" s="237"/>
    </row>
    <row r="644" s="61" customFormat="1" ht="18" customHeight="1" spans="1:5">
      <c r="A644" s="237" t="s">
        <v>579</v>
      </c>
      <c r="B644" s="242"/>
      <c r="C644" s="242"/>
      <c r="D644" s="239"/>
      <c r="E644" s="237"/>
    </row>
    <row r="645" s="61" customFormat="1" ht="18" customHeight="1" spans="1:5">
      <c r="A645" s="237" t="s">
        <v>580</v>
      </c>
      <c r="B645" s="242"/>
      <c r="C645" s="242"/>
      <c r="D645" s="239"/>
      <c r="E645" s="237"/>
    </row>
    <row r="646" s="61" customFormat="1" ht="18" customHeight="1" spans="1:5">
      <c r="A646" s="237" t="s">
        <v>581</v>
      </c>
      <c r="B646" s="242"/>
      <c r="C646" s="242"/>
      <c r="D646" s="239"/>
      <c r="E646" s="237"/>
    </row>
    <row r="647" s="61" customFormat="1" ht="18" customHeight="1" spans="1:5">
      <c r="A647" s="237" t="s">
        <v>582</v>
      </c>
      <c r="B647" s="242">
        <v>555</v>
      </c>
      <c r="C647" s="242">
        <v>550</v>
      </c>
      <c r="D647" s="239">
        <f t="shared" ref="D647:D655" si="57">C647/B647</f>
        <v>0.990990990990991</v>
      </c>
      <c r="E647" s="237"/>
    </row>
    <row r="648" s="61" customFormat="1" ht="18" customHeight="1" spans="1:5">
      <c r="A648" s="237" t="s">
        <v>583</v>
      </c>
      <c r="B648" s="238">
        <f>SUM(B649:B651)</f>
        <v>5138</v>
      </c>
      <c r="C648" s="238">
        <f>SUM(C649:C651)</f>
        <v>5200</v>
      </c>
      <c r="D648" s="239">
        <f t="shared" si="57"/>
        <v>1.01206695212145</v>
      </c>
      <c r="E648" s="254"/>
    </row>
    <row r="649" s="61" customFormat="1" ht="18" customHeight="1" spans="1:5">
      <c r="A649" s="237" t="s">
        <v>584</v>
      </c>
      <c r="B649" s="257"/>
      <c r="C649" s="257"/>
      <c r="D649" s="239"/>
      <c r="E649" s="254"/>
    </row>
    <row r="650" s="61" customFormat="1" ht="18" customHeight="1" spans="1:5">
      <c r="A650" s="237" t="s">
        <v>585</v>
      </c>
      <c r="B650" s="242">
        <v>3780</v>
      </c>
      <c r="C650" s="242">
        <v>3800</v>
      </c>
      <c r="D650" s="239">
        <f t="shared" si="57"/>
        <v>1.00529100529101</v>
      </c>
      <c r="E650" s="254"/>
    </row>
    <row r="651" s="61" customFormat="1" ht="18" customHeight="1" spans="1:5">
      <c r="A651" s="237" t="s">
        <v>586</v>
      </c>
      <c r="B651" s="242">
        <v>1358</v>
      </c>
      <c r="C651" s="242">
        <v>1400</v>
      </c>
      <c r="D651" s="239">
        <f t="shared" si="57"/>
        <v>1.03092783505155</v>
      </c>
      <c r="E651" s="254"/>
    </row>
    <row r="652" s="61" customFormat="1" ht="18" customHeight="1" spans="1:5">
      <c r="A652" s="237" t="s">
        <v>587</v>
      </c>
      <c r="B652" s="238">
        <f>SUM(B653:B663)</f>
        <v>10010</v>
      </c>
      <c r="C652" s="238">
        <f>SUM(C653:C663)</f>
        <v>8070</v>
      </c>
      <c r="D652" s="239">
        <f t="shared" si="57"/>
        <v>0.806193806193806</v>
      </c>
      <c r="E652" s="254"/>
    </row>
    <row r="653" s="61" customFormat="1" ht="18" customHeight="1" spans="1:5">
      <c r="A653" s="237" t="s">
        <v>588</v>
      </c>
      <c r="B653" s="242">
        <v>1144</v>
      </c>
      <c r="C653" s="242">
        <v>1200</v>
      </c>
      <c r="D653" s="239">
        <f t="shared" si="57"/>
        <v>1.04895104895105</v>
      </c>
      <c r="E653" s="254"/>
    </row>
    <row r="654" s="61" customFormat="1" ht="18" customHeight="1" spans="1:5">
      <c r="A654" s="237" t="s">
        <v>589</v>
      </c>
      <c r="B654" s="242">
        <v>310</v>
      </c>
      <c r="C654" s="242">
        <v>310</v>
      </c>
      <c r="D654" s="239">
        <f t="shared" si="57"/>
        <v>1</v>
      </c>
      <c r="E654" s="254"/>
    </row>
    <row r="655" s="61" customFormat="1" ht="18" customHeight="1" spans="1:5">
      <c r="A655" s="237" t="s">
        <v>590</v>
      </c>
      <c r="B655" s="242">
        <v>589</v>
      </c>
      <c r="C655" s="242">
        <v>580</v>
      </c>
      <c r="D655" s="239">
        <f t="shared" si="57"/>
        <v>0.98471986417657</v>
      </c>
      <c r="E655" s="254"/>
    </row>
    <row r="656" s="61" customFormat="1" ht="18" customHeight="1" spans="1:5">
      <c r="A656" s="237" t="s">
        <v>591</v>
      </c>
      <c r="B656" s="257"/>
      <c r="C656" s="257"/>
      <c r="D656" s="239"/>
      <c r="E656" s="254"/>
    </row>
    <row r="657" s="61" customFormat="1" ht="18" customHeight="1" spans="1:5">
      <c r="A657" s="237" t="s">
        <v>592</v>
      </c>
      <c r="B657" s="242"/>
      <c r="C657" s="242"/>
      <c r="D657" s="239"/>
      <c r="E657" s="237"/>
    </row>
    <row r="658" s="61" customFormat="1" ht="18" customHeight="1" spans="1:5">
      <c r="A658" s="237" t="s">
        <v>593</v>
      </c>
      <c r="B658" s="242"/>
      <c r="C658" s="242"/>
      <c r="D658" s="239"/>
      <c r="E658" s="237"/>
    </row>
    <row r="659" s="61" customFormat="1" ht="18" customHeight="1" spans="1:5">
      <c r="A659" s="237" t="s">
        <v>594</v>
      </c>
      <c r="B659" s="242"/>
      <c r="C659" s="242"/>
      <c r="D659" s="239"/>
      <c r="E659" s="237"/>
    </row>
    <row r="660" s="61" customFormat="1" ht="18" customHeight="1" spans="1:5">
      <c r="A660" s="237" t="s">
        <v>595</v>
      </c>
      <c r="B660" s="242">
        <v>4798</v>
      </c>
      <c r="C660" s="242">
        <v>4800</v>
      </c>
      <c r="D660" s="239">
        <f t="shared" ref="D660:D663" si="58">C660/B660</f>
        <v>1.00041684035015</v>
      </c>
      <c r="E660" s="237"/>
    </row>
    <row r="661" s="61" customFormat="1" ht="18" customHeight="1" spans="1:5">
      <c r="A661" s="237" t="s">
        <v>596</v>
      </c>
      <c r="B661" s="242">
        <v>382</v>
      </c>
      <c r="C661" s="242">
        <v>380</v>
      </c>
      <c r="D661" s="239">
        <f t="shared" si="58"/>
        <v>0.994764397905759</v>
      </c>
      <c r="E661" s="237"/>
    </row>
    <row r="662" s="61" customFormat="1" ht="18" customHeight="1" spans="1:5">
      <c r="A662" s="237" t="s">
        <v>597</v>
      </c>
      <c r="B662" s="242">
        <v>2455</v>
      </c>
      <c r="C662" s="242">
        <v>500</v>
      </c>
      <c r="D662" s="239">
        <f t="shared" si="58"/>
        <v>0.203665987780041</v>
      </c>
      <c r="E662" s="237"/>
    </row>
    <row r="663" s="61" customFormat="1" ht="18" customHeight="1" spans="1:5">
      <c r="A663" s="237" t="s">
        <v>598</v>
      </c>
      <c r="B663" s="242">
        <v>332</v>
      </c>
      <c r="C663" s="242">
        <v>300</v>
      </c>
      <c r="D663" s="239">
        <f t="shared" si="58"/>
        <v>0.903614457831325</v>
      </c>
      <c r="E663" s="237"/>
    </row>
    <row r="664" s="61" customFormat="1" ht="18" customHeight="1" spans="1:5">
      <c r="A664" s="237" t="s">
        <v>599</v>
      </c>
      <c r="B664" s="238"/>
      <c r="C664" s="238"/>
      <c r="D664" s="239"/>
      <c r="E664" s="237"/>
    </row>
    <row r="665" s="61" customFormat="1" ht="18" customHeight="1" spans="1:5">
      <c r="A665" s="237" t="s">
        <v>600</v>
      </c>
      <c r="B665" s="242"/>
      <c r="C665" s="242"/>
      <c r="D665" s="239"/>
      <c r="E665" s="237"/>
    </row>
    <row r="666" s="61" customFormat="1" ht="18" customHeight="1" spans="1:5">
      <c r="A666" s="237" t="s">
        <v>601</v>
      </c>
      <c r="B666" s="242"/>
      <c r="C666" s="242"/>
      <c r="D666" s="239"/>
      <c r="E666" s="237"/>
    </row>
    <row r="667" s="61" customFormat="1" ht="18" customHeight="1" spans="1:5">
      <c r="A667" s="237" t="s">
        <v>602</v>
      </c>
      <c r="B667" s="238">
        <f>SUM(B668:B670)</f>
        <v>3077</v>
      </c>
      <c r="C667" s="238">
        <f>SUM(C668:C670)</f>
        <v>3080</v>
      </c>
      <c r="D667" s="239">
        <f t="shared" ref="D667:D672" si="59">C667/B667</f>
        <v>1.00097497562561</v>
      </c>
      <c r="E667" s="237"/>
    </row>
    <row r="668" s="61" customFormat="1" ht="18" customHeight="1" spans="1:5">
      <c r="A668" s="237" t="s">
        <v>603</v>
      </c>
      <c r="B668" s="242">
        <v>174</v>
      </c>
      <c r="C668" s="242">
        <v>180</v>
      </c>
      <c r="D668" s="239">
        <f t="shared" si="59"/>
        <v>1.03448275862069</v>
      </c>
      <c r="E668" s="237"/>
    </row>
    <row r="669" s="61" customFormat="1" ht="18" customHeight="1" spans="1:5">
      <c r="A669" s="237" t="s">
        <v>604</v>
      </c>
      <c r="B669" s="242">
        <v>2803</v>
      </c>
      <c r="C669" s="242">
        <v>2800</v>
      </c>
      <c r="D669" s="239">
        <f t="shared" si="59"/>
        <v>0.998929718159115</v>
      </c>
      <c r="E669" s="237"/>
    </row>
    <row r="670" s="61" customFormat="1" ht="18" customHeight="1" spans="1:5">
      <c r="A670" s="237" t="s">
        <v>605</v>
      </c>
      <c r="B670" s="242">
        <v>100</v>
      </c>
      <c r="C670" s="242">
        <v>100</v>
      </c>
      <c r="D670" s="239">
        <f t="shared" si="59"/>
        <v>1</v>
      </c>
      <c r="E670" s="237"/>
    </row>
    <row r="671" s="61" customFormat="1" ht="18" customHeight="1" spans="1:5">
      <c r="A671" s="237" t="s">
        <v>606</v>
      </c>
      <c r="B671" s="238">
        <f>SUM(B672:B675)</f>
        <v>13</v>
      </c>
      <c r="C671" s="238">
        <f>SUM(C672:C675)</f>
        <v>10</v>
      </c>
      <c r="D671" s="239">
        <f t="shared" si="59"/>
        <v>0.769230769230769</v>
      </c>
      <c r="E671" s="237"/>
    </row>
    <row r="672" s="61" customFormat="1" ht="18" customHeight="1" spans="1:5">
      <c r="A672" s="237" t="s">
        <v>607</v>
      </c>
      <c r="B672" s="242">
        <v>13</v>
      </c>
      <c r="C672" s="242">
        <v>10</v>
      </c>
      <c r="D672" s="239">
        <f t="shared" si="59"/>
        <v>0.769230769230769</v>
      </c>
      <c r="E672" s="237"/>
    </row>
    <row r="673" s="61" customFormat="1" ht="18" customHeight="1" spans="1:5">
      <c r="A673" s="237" t="s">
        <v>608</v>
      </c>
      <c r="B673" s="242"/>
      <c r="C673" s="242"/>
      <c r="D673" s="239"/>
      <c r="E673" s="237"/>
    </row>
    <row r="674" s="61" customFormat="1" ht="18" customHeight="1" spans="1:5">
      <c r="A674" s="237" t="s">
        <v>609</v>
      </c>
      <c r="B674" s="242"/>
      <c r="C674" s="242"/>
      <c r="D674" s="239"/>
      <c r="E674" s="237"/>
    </row>
    <row r="675" s="61" customFormat="1" ht="18" customHeight="1" spans="1:5">
      <c r="A675" s="237" t="s">
        <v>610</v>
      </c>
      <c r="B675" s="242"/>
      <c r="C675" s="242"/>
      <c r="D675" s="239"/>
      <c r="E675" s="237"/>
    </row>
    <row r="676" s="61" customFormat="1" ht="18" customHeight="1" spans="1:5">
      <c r="A676" s="237" t="s">
        <v>611</v>
      </c>
      <c r="B676" s="238">
        <f>SUM(B677:B679)</f>
        <v>3940</v>
      </c>
      <c r="C676" s="238">
        <f>SUM(C677:C679)</f>
        <v>4000</v>
      </c>
      <c r="D676" s="239">
        <f t="shared" ref="D676:D685" si="60">C676/B676</f>
        <v>1.01522842639594</v>
      </c>
      <c r="E676" s="237"/>
    </row>
    <row r="677" s="61" customFormat="1" ht="18" customHeight="1" spans="1:5">
      <c r="A677" s="237" t="s">
        <v>612</v>
      </c>
      <c r="B677" s="242"/>
      <c r="C677" s="242"/>
      <c r="D677" s="239"/>
      <c r="E677" s="237"/>
    </row>
    <row r="678" s="61" customFormat="1" ht="18" customHeight="1" spans="1:5">
      <c r="A678" s="237" t="s">
        <v>613</v>
      </c>
      <c r="B678" s="242">
        <v>3940</v>
      </c>
      <c r="C678" s="242">
        <v>4000</v>
      </c>
      <c r="D678" s="239">
        <f t="shared" si="60"/>
        <v>1.01522842639594</v>
      </c>
      <c r="E678" s="237"/>
    </row>
    <row r="679" s="61" customFormat="1" ht="18" customHeight="1" spans="1:5">
      <c r="A679" s="237" t="s">
        <v>614</v>
      </c>
      <c r="B679" s="242"/>
      <c r="C679" s="242"/>
      <c r="D679" s="239"/>
      <c r="E679" s="237"/>
    </row>
    <row r="680" s="61" customFormat="1" ht="18" customHeight="1" spans="1:5">
      <c r="A680" s="237" t="s">
        <v>615</v>
      </c>
      <c r="B680" s="238">
        <f>SUM(B681:B683)</f>
        <v>2493</v>
      </c>
      <c r="C680" s="238">
        <f>SUM(C681:C683)</f>
        <v>2550</v>
      </c>
      <c r="D680" s="239">
        <f t="shared" si="60"/>
        <v>1.02286401925391</v>
      </c>
      <c r="E680" s="237"/>
    </row>
    <row r="681" s="61" customFormat="1" ht="18" customHeight="1" spans="1:5">
      <c r="A681" s="237" t="s">
        <v>616</v>
      </c>
      <c r="B681" s="242">
        <v>1556</v>
      </c>
      <c r="C681" s="242">
        <v>1600</v>
      </c>
      <c r="D681" s="239">
        <f t="shared" si="60"/>
        <v>1.02827763496144</v>
      </c>
      <c r="E681" s="237"/>
    </row>
    <row r="682" s="61" customFormat="1" ht="18" customHeight="1" spans="1:5">
      <c r="A682" s="237" t="s">
        <v>617</v>
      </c>
      <c r="B682" s="242">
        <v>49</v>
      </c>
      <c r="C682" s="242">
        <v>50</v>
      </c>
      <c r="D682" s="239">
        <f t="shared" si="60"/>
        <v>1.02040816326531</v>
      </c>
      <c r="E682" s="237"/>
    </row>
    <row r="683" s="61" customFormat="1" ht="18" customHeight="1" spans="1:5">
      <c r="A683" s="237" t="s">
        <v>618</v>
      </c>
      <c r="B683" s="242">
        <v>888</v>
      </c>
      <c r="C683" s="242">
        <v>900</v>
      </c>
      <c r="D683" s="239">
        <f t="shared" si="60"/>
        <v>1.01351351351351</v>
      </c>
      <c r="E683" s="237"/>
    </row>
    <row r="684" s="61" customFormat="1" ht="18" customHeight="1" spans="1:5">
      <c r="A684" s="237" t="s">
        <v>619</v>
      </c>
      <c r="B684" s="238">
        <f>SUM(B685:B686)</f>
        <v>178</v>
      </c>
      <c r="C684" s="238">
        <f>SUM(C685:C686)</f>
        <v>180</v>
      </c>
      <c r="D684" s="239">
        <f t="shared" si="60"/>
        <v>1.01123595505618</v>
      </c>
      <c r="E684" s="237"/>
    </row>
    <row r="685" s="61" customFormat="1" ht="18" customHeight="1" spans="1:5">
      <c r="A685" s="237" t="s">
        <v>620</v>
      </c>
      <c r="B685" s="242">
        <v>178</v>
      </c>
      <c r="C685" s="242">
        <v>180</v>
      </c>
      <c r="D685" s="239">
        <f t="shared" si="60"/>
        <v>1.01123595505618</v>
      </c>
      <c r="E685" s="237"/>
    </row>
    <row r="686" s="61" customFormat="1" ht="18" customHeight="1" spans="1:5">
      <c r="A686" s="237" t="s">
        <v>621</v>
      </c>
      <c r="B686" s="242"/>
      <c r="C686" s="242"/>
      <c r="D686" s="239"/>
      <c r="E686" s="237"/>
    </row>
    <row r="687" s="61" customFormat="1" ht="18" customHeight="1" spans="1:5">
      <c r="A687" s="237" t="s">
        <v>622</v>
      </c>
      <c r="B687" s="238">
        <f>SUM(B688:B695)</f>
        <v>997</v>
      </c>
      <c r="C687" s="238">
        <f>SUM(C688:C695)</f>
        <v>1000</v>
      </c>
      <c r="D687" s="239">
        <f t="shared" ref="D687:D689" si="61">C687/B687</f>
        <v>1.00300902708124</v>
      </c>
      <c r="E687" s="237"/>
    </row>
    <row r="688" s="61" customFormat="1" ht="18" customHeight="1" spans="1:5">
      <c r="A688" s="237" t="s">
        <v>126</v>
      </c>
      <c r="B688" s="242">
        <v>589</v>
      </c>
      <c r="C688" s="242">
        <v>600</v>
      </c>
      <c r="D688" s="239">
        <f t="shared" si="61"/>
        <v>1.01867572156197</v>
      </c>
      <c r="E688" s="237"/>
    </row>
    <row r="689" s="61" customFormat="1" ht="18" customHeight="1" spans="1:5">
      <c r="A689" s="237" t="s">
        <v>127</v>
      </c>
      <c r="B689" s="242">
        <v>358</v>
      </c>
      <c r="C689" s="242">
        <v>350</v>
      </c>
      <c r="D689" s="239">
        <f t="shared" si="61"/>
        <v>0.977653631284916</v>
      </c>
      <c r="E689" s="237"/>
    </row>
    <row r="690" s="61" customFormat="1" ht="18" customHeight="1" spans="1:5">
      <c r="A690" s="237" t="s">
        <v>128</v>
      </c>
      <c r="B690" s="242"/>
      <c r="C690" s="242"/>
      <c r="D690" s="239"/>
      <c r="E690" s="237"/>
    </row>
    <row r="691" s="61" customFormat="1" ht="18" customHeight="1" spans="1:5">
      <c r="A691" s="237" t="s">
        <v>167</v>
      </c>
      <c r="B691" s="242"/>
      <c r="C691" s="242"/>
      <c r="D691" s="239"/>
      <c r="E691" s="237"/>
    </row>
    <row r="692" s="61" customFormat="1" ht="18" customHeight="1" spans="1:5">
      <c r="A692" s="237" t="s">
        <v>623</v>
      </c>
      <c r="B692" s="242">
        <v>40</v>
      </c>
      <c r="C692" s="242">
        <v>40</v>
      </c>
      <c r="D692" s="239">
        <f t="shared" ref="D692:D701" si="62">C692/B692</f>
        <v>1</v>
      </c>
      <c r="E692" s="237"/>
    </row>
    <row r="693" s="61" customFormat="1" ht="18" customHeight="1" spans="1:5">
      <c r="A693" s="237" t="s">
        <v>624</v>
      </c>
      <c r="B693" s="242"/>
      <c r="C693" s="242"/>
      <c r="D693" s="239"/>
      <c r="E693" s="237"/>
    </row>
    <row r="694" s="61" customFormat="1" ht="18" customHeight="1" spans="1:5">
      <c r="A694" s="237" t="s">
        <v>135</v>
      </c>
      <c r="B694" s="242"/>
      <c r="C694" s="242"/>
      <c r="D694" s="239"/>
      <c r="E694" s="237"/>
    </row>
    <row r="695" s="61" customFormat="1" ht="18" customHeight="1" spans="1:5">
      <c r="A695" s="237" t="s">
        <v>625</v>
      </c>
      <c r="B695" s="242">
        <v>10</v>
      </c>
      <c r="C695" s="242">
        <v>10</v>
      </c>
      <c r="D695" s="239">
        <f t="shared" si="62"/>
        <v>1</v>
      </c>
      <c r="E695" s="237"/>
    </row>
    <row r="696" s="61" customFormat="1" ht="18" customHeight="1" spans="1:5">
      <c r="A696" s="237" t="s">
        <v>626</v>
      </c>
      <c r="B696" s="242"/>
      <c r="C696" s="242"/>
      <c r="D696" s="239"/>
      <c r="E696" s="237"/>
    </row>
    <row r="697" s="61" customFormat="1" ht="18" customHeight="1" spans="1:5">
      <c r="A697" s="258" t="s">
        <v>627</v>
      </c>
      <c r="B697" s="242">
        <v>519</v>
      </c>
      <c r="C697" s="242">
        <v>519</v>
      </c>
      <c r="D697" s="239">
        <f t="shared" si="62"/>
        <v>1</v>
      </c>
      <c r="E697" s="237"/>
    </row>
    <row r="698" s="61" customFormat="1" ht="18" customHeight="1" spans="1:5">
      <c r="A698" s="258" t="s">
        <v>628</v>
      </c>
      <c r="B698" s="238">
        <f>B699+B709+B713+B722+B727+B734+B740+B743+B746+B747+B748+B754+B755+B756+B771</f>
        <v>7484</v>
      </c>
      <c r="C698" s="238">
        <f>C699+C709+C713+C722+C727+C734+C740+C743+C746+C747+C748+C754+C755+C756+C771</f>
        <v>7443</v>
      </c>
      <c r="D698" s="239">
        <f t="shared" si="62"/>
        <v>0.994521646178514</v>
      </c>
      <c r="E698" s="237"/>
    </row>
    <row r="699" s="61" customFormat="1" ht="18" customHeight="1" spans="1:5">
      <c r="A699" s="258" t="s">
        <v>629</v>
      </c>
      <c r="B699" s="238">
        <f>SUM(B700:B708)</f>
        <v>592</v>
      </c>
      <c r="C699" s="238">
        <f>SUM(C700:C708)</f>
        <v>590</v>
      </c>
      <c r="D699" s="239">
        <f t="shared" si="62"/>
        <v>0.996621621621622</v>
      </c>
      <c r="E699" s="237"/>
    </row>
    <row r="700" s="61" customFormat="1" ht="18" customHeight="1" spans="1:5">
      <c r="A700" s="258" t="s">
        <v>126</v>
      </c>
      <c r="B700" s="242">
        <v>135</v>
      </c>
      <c r="C700" s="242">
        <v>140</v>
      </c>
      <c r="D700" s="239">
        <f t="shared" si="62"/>
        <v>1.03703703703704</v>
      </c>
      <c r="E700" s="237"/>
    </row>
    <row r="701" s="61" customFormat="1" ht="18" customHeight="1" spans="1:5">
      <c r="A701" s="258" t="s">
        <v>127</v>
      </c>
      <c r="B701" s="242">
        <v>457</v>
      </c>
      <c r="C701" s="242">
        <v>450</v>
      </c>
      <c r="D701" s="239">
        <f t="shared" si="62"/>
        <v>0.984682713347921</v>
      </c>
      <c r="E701" s="237"/>
    </row>
    <row r="702" s="61" customFormat="1" ht="18" customHeight="1" spans="1:5">
      <c r="A702" s="258" t="s">
        <v>128</v>
      </c>
      <c r="B702" s="242"/>
      <c r="C702" s="242"/>
      <c r="D702" s="239"/>
      <c r="E702" s="237"/>
    </row>
    <row r="703" s="61" customFormat="1" ht="18" customHeight="1" spans="1:5">
      <c r="A703" s="258" t="s">
        <v>630</v>
      </c>
      <c r="B703" s="242"/>
      <c r="C703" s="242"/>
      <c r="D703" s="239"/>
      <c r="E703" s="237"/>
    </row>
    <row r="704" s="61" customFormat="1" ht="18" customHeight="1" spans="1:5">
      <c r="A704" s="258" t="s">
        <v>631</v>
      </c>
      <c r="B704" s="242"/>
      <c r="C704" s="242"/>
      <c r="D704" s="239"/>
      <c r="E704" s="237"/>
    </row>
    <row r="705" s="61" customFormat="1" ht="18" customHeight="1" spans="1:5">
      <c r="A705" s="258" t="s">
        <v>632</v>
      </c>
      <c r="B705" s="242"/>
      <c r="C705" s="242"/>
      <c r="D705" s="239"/>
      <c r="E705" s="237"/>
    </row>
    <row r="706" s="61" customFormat="1" ht="18" customHeight="1" spans="1:5">
      <c r="A706" s="258" t="s">
        <v>633</v>
      </c>
      <c r="B706" s="242"/>
      <c r="C706" s="242"/>
      <c r="D706" s="239"/>
      <c r="E706" s="237"/>
    </row>
    <row r="707" s="61" customFormat="1" ht="18" customHeight="1" spans="1:5">
      <c r="A707" s="258" t="s">
        <v>634</v>
      </c>
      <c r="B707" s="242"/>
      <c r="C707" s="242"/>
      <c r="D707" s="239"/>
      <c r="E707" s="237"/>
    </row>
    <row r="708" s="61" customFormat="1" ht="18" customHeight="1" spans="1:5">
      <c r="A708" s="258" t="s">
        <v>635</v>
      </c>
      <c r="B708" s="242"/>
      <c r="C708" s="242"/>
      <c r="D708" s="239"/>
      <c r="E708" s="237"/>
    </row>
    <row r="709" s="61" customFormat="1" ht="18" customHeight="1" spans="1:5">
      <c r="A709" s="258" t="s">
        <v>636</v>
      </c>
      <c r="B709" s="238">
        <f>SUM(B710:B712)</f>
        <v>249</v>
      </c>
      <c r="C709" s="238">
        <f>SUM(C710:C712)</f>
        <v>250</v>
      </c>
      <c r="D709" s="239">
        <f t="shared" ref="D709:D713" si="63">C709/B709</f>
        <v>1.00401606425703</v>
      </c>
      <c r="E709" s="254"/>
    </row>
    <row r="710" s="61" customFormat="1" ht="18" customHeight="1" spans="1:5">
      <c r="A710" s="258" t="s">
        <v>637</v>
      </c>
      <c r="B710" s="257"/>
      <c r="C710" s="257"/>
      <c r="D710" s="239"/>
      <c r="E710" s="254"/>
    </row>
    <row r="711" s="61" customFormat="1" ht="18" customHeight="1" spans="1:5">
      <c r="A711" s="258" t="s">
        <v>638</v>
      </c>
      <c r="B711" s="257"/>
      <c r="C711" s="257"/>
      <c r="D711" s="239"/>
      <c r="E711" s="254"/>
    </row>
    <row r="712" s="61" customFormat="1" ht="18" customHeight="1" spans="1:5">
      <c r="A712" s="258" t="s">
        <v>639</v>
      </c>
      <c r="B712" s="259">
        <v>249</v>
      </c>
      <c r="C712" s="259">
        <v>250</v>
      </c>
      <c r="D712" s="239">
        <f t="shared" si="63"/>
        <v>1.00401606425703</v>
      </c>
      <c r="E712" s="254"/>
    </row>
    <row r="713" s="61" customFormat="1" ht="18" customHeight="1" spans="1:5">
      <c r="A713" s="258" t="s">
        <v>640</v>
      </c>
      <c r="B713" s="238">
        <f>SUM(B714:B721)</f>
        <v>3196</v>
      </c>
      <c r="C713" s="238">
        <f>SUM(C714:C721)</f>
        <v>3200</v>
      </c>
      <c r="D713" s="239">
        <f t="shared" si="63"/>
        <v>1.00125156445557</v>
      </c>
      <c r="E713" s="254"/>
    </row>
    <row r="714" s="61" customFormat="1" ht="18" customHeight="1" spans="1:5">
      <c r="A714" s="258" t="s">
        <v>641</v>
      </c>
      <c r="B714" s="257"/>
      <c r="C714" s="257"/>
      <c r="D714" s="239"/>
      <c r="E714" s="254"/>
    </row>
    <row r="715" s="61" customFormat="1" ht="18" customHeight="1" spans="1:5">
      <c r="A715" s="258" t="s">
        <v>642</v>
      </c>
      <c r="B715" s="242">
        <v>2996</v>
      </c>
      <c r="C715" s="242">
        <v>3000</v>
      </c>
      <c r="D715" s="239">
        <f>C715/B715</f>
        <v>1.00133511348465</v>
      </c>
      <c r="E715" s="254"/>
    </row>
    <row r="716" s="61" customFormat="1" ht="18" customHeight="1" spans="1:5">
      <c r="A716" s="258" t="s">
        <v>643</v>
      </c>
      <c r="B716" s="257"/>
      <c r="C716" s="257"/>
      <c r="D716" s="239"/>
      <c r="E716" s="254"/>
    </row>
    <row r="717" s="61" customFormat="1" ht="18" customHeight="1" spans="1:5">
      <c r="A717" s="258" t="s">
        <v>644</v>
      </c>
      <c r="B717" s="257"/>
      <c r="C717" s="257"/>
      <c r="D717" s="239"/>
      <c r="E717" s="254"/>
    </row>
    <row r="718" s="61" customFormat="1" ht="18" customHeight="1" spans="1:5">
      <c r="A718" s="258" t="s">
        <v>645</v>
      </c>
      <c r="B718" s="257"/>
      <c r="C718" s="257"/>
      <c r="D718" s="239"/>
      <c r="E718" s="254"/>
    </row>
    <row r="719" s="61" customFormat="1" ht="18" customHeight="1" spans="1:5">
      <c r="A719" s="258" t="s">
        <v>646</v>
      </c>
      <c r="B719" s="257"/>
      <c r="C719" s="257"/>
      <c r="D719" s="239"/>
      <c r="E719" s="254"/>
    </row>
    <row r="720" s="61" customFormat="1" ht="18" customHeight="1" spans="1:5">
      <c r="A720" s="258" t="s">
        <v>647</v>
      </c>
      <c r="B720" s="259">
        <v>200</v>
      </c>
      <c r="C720" s="259">
        <v>200</v>
      </c>
      <c r="D720" s="239">
        <f t="shared" ref="D720:D728" si="64">C720/B720</f>
        <v>1</v>
      </c>
      <c r="E720" s="254"/>
    </row>
    <row r="721" s="61" customFormat="1" ht="18" customHeight="1" spans="1:5">
      <c r="A721" s="258" t="s">
        <v>648</v>
      </c>
      <c r="B721" s="257"/>
      <c r="C721" s="257"/>
      <c r="D721" s="239"/>
      <c r="E721" s="254"/>
    </row>
    <row r="722" s="61" customFormat="1" ht="18" customHeight="1" spans="1:5">
      <c r="A722" s="258" t="s">
        <v>649</v>
      </c>
      <c r="B722" s="238">
        <f>SUM(B723:B726)</f>
        <v>917</v>
      </c>
      <c r="C722" s="238">
        <f>SUM(C723:C726)</f>
        <v>920</v>
      </c>
      <c r="D722" s="239">
        <f t="shared" si="64"/>
        <v>1.00327153762268</v>
      </c>
      <c r="E722" s="254"/>
    </row>
    <row r="723" s="61" customFormat="1" ht="18" customHeight="1" spans="1:5">
      <c r="A723" s="258" t="s">
        <v>650</v>
      </c>
      <c r="B723" s="257"/>
      <c r="C723" s="257"/>
      <c r="D723" s="239"/>
      <c r="E723" s="254"/>
    </row>
    <row r="724" s="61" customFormat="1" ht="18" customHeight="1" spans="1:5">
      <c r="A724" s="258" t="s">
        <v>651</v>
      </c>
      <c r="B724" s="242">
        <v>253</v>
      </c>
      <c r="C724" s="242">
        <v>260</v>
      </c>
      <c r="D724" s="239">
        <f t="shared" si="64"/>
        <v>1.02766798418972</v>
      </c>
      <c r="E724" s="254"/>
    </row>
    <row r="725" s="61" customFormat="1" ht="18" customHeight="1" spans="1:5">
      <c r="A725" s="258" t="s">
        <v>652</v>
      </c>
      <c r="B725" s="259">
        <v>82</v>
      </c>
      <c r="C725" s="259">
        <v>80</v>
      </c>
      <c r="D725" s="239">
        <f t="shared" si="64"/>
        <v>0.975609756097561</v>
      </c>
      <c r="E725" s="254"/>
    </row>
    <row r="726" s="61" customFormat="1" ht="18" customHeight="1" spans="1:5">
      <c r="A726" s="258" t="s">
        <v>653</v>
      </c>
      <c r="B726" s="242">
        <v>582</v>
      </c>
      <c r="C726" s="242">
        <v>580</v>
      </c>
      <c r="D726" s="239">
        <f t="shared" si="64"/>
        <v>0.996563573883162</v>
      </c>
      <c r="E726" s="254"/>
    </row>
    <row r="727" s="61" customFormat="1" ht="18" customHeight="1" spans="1:5">
      <c r="A727" s="258" t="s">
        <v>654</v>
      </c>
      <c r="B727" s="238">
        <f>SUM(B728:B733)</f>
        <v>43</v>
      </c>
      <c r="C727" s="238">
        <f>SUM(C728:C733)</f>
        <v>45</v>
      </c>
      <c r="D727" s="239">
        <f t="shared" si="64"/>
        <v>1.04651162790698</v>
      </c>
      <c r="E727" s="237"/>
    </row>
    <row r="728" s="61" customFormat="1" ht="18" customHeight="1" spans="1:5">
      <c r="A728" s="258" t="s">
        <v>655</v>
      </c>
      <c r="B728" s="242">
        <v>25</v>
      </c>
      <c r="C728" s="242">
        <v>25</v>
      </c>
      <c r="D728" s="239">
        <f t="shared" si="64"/>
        <v>1</v>
      </c>
      <c r="E728" s="237"/>
    </row>
    <row r="729" s="61" customFormat="1" ht="18" customHeight="1" spans="1:5">
      <c r="A729" s="258" t="s">
        <v>656</v>
      </c>
      <c r="B729" s="242"/>
      <c r="C729" s="242"/>
      <c r="D729" s="239"/>
      <c r="E729" s="237"/>
    </row>
    <row r="730" s="61" customFormat="1" ht="18" customHeight="1" spans="1:5">
      <c r="A730" s="258" t="s">
        <v>657</v>
      </c>
      <c r="B730" s="242"/>
      <c r="C730" s="242"/>
      <c r="D730" s="239"/>
      <c r="E730" s="237"/>
    </row>
    <row r="731" s="61" customFormat="1" ht="18" customHeight="1" spans="1:5">
      <c r="A731" s="258" t="s">
        <v>658</v>
      </c>
      <c r="B731" s="242"/>
      <c r="C731" s="242"/>
      <c r="D731" s="239"/>
      <c r="E731" s="237"/>
    </row>
    <row r="732" s="61" customFormat="1" ht="18" customHeight="1" spans="1:5">
      <c r="A732" s="258" t="s">
        <v>659</v>
      </c>
      <c r="B732" s="242">
        <v>1</v>
      </c>
      <c r="C732" s="242"/>
      <c r="D732" s="239">
        <f>C732/B732</f>
        <v>0</v>
      </c>
      <c r="E732" s="237"/>
    </row>
    <row r="733" s="61" customFormat="1" ht="18" customHeight="1" spans="1:5">
      <c r="A733" s="258" t="s">
        <v>660</v>
      </c>
      <c r="B733" s="242">
        <v>17</v>
      </c>
      <c r="C733" s="242">
        <v>20</v>
      </c>
      <c r="D733" s="239">
        <f>C733/B733</f>
        <v>1.17647058823529</v>
      </c>
      <c r="E733" s="237"/>
    </row>
    <row r="734" s="61" customFormat="1" ht="18" customHeight="1" spans="1:5">
      <c r="A734" s="258" t="s">
        <v>661</v>
      </c>
      <c r="B734" s="238"/>
      <c r="C734" s="238"/>
      <c r="D734" s="239"/>
      <c r="E734" s="237"/>
    </row>
    <row r="735" s="61" customFormat="1" ht="18" customHeight="1" spans="1:5">
      <c r="A735" s="258" t="s">
        <v>662</v>
      </c>
      <c r="B735" s="242"/>
      <c r="C735" s="242"/>
      <c r="D735" s="239"/>
      <c r="E735" s="237"/>
    </row>
    <row r="736" s="61" customFormat="1" ht="18" customHeight="1" spans="1:5">
      <c r="A736" s="258" t="s">
        <v>663</v>
      </c>
      <c r="B736" s="242"/>
      <c r="C736" s="242"/>
      <c r="D736" s="239"/>
      <c r="E736" s="237"/>
    </row>
    <row r="737" s="61" customFormat="1" ht="18" customHeight="1" spans="1:5">
      <c r="A737" s="258" t="s">
        <v>664</v>
      </c>
      <c r="B737" s="242"/>
      <c r="C737" s="242"/>
      <c r="D737" s="239"/>
      <c r="E737" s="237"/>
    </row>
    <row r="738" s="61" customFormat="1" ht="18" customHeight="1" spans="1:5">
      <c r="A738" s="258" t="s">
        <v>665</v>
      </c>
      <c r="B738" s="242"/>
      <c r="C738" s="242"/>
      <c r="D738" s="239"/>
      <c r="E738" s="237"/>
    </row>
    <row r="739" s="61" customFormat="1" ht="18" customHeight="1" spans="1:5">
      <c r="A739" s="258" t="s">
        <v>666</v>
      </c>
      <c r="B739" s="242"/>
      <c r="C739" s="242"/>
      <c r="D739" s="239"/>
      <c r="E739" s="237"/>
    </row>
    <row r="740" s="61" customFormat="1" ht="18" customHeight="1" spans="1:5">
      <c r="A740" s="258" t="s">
        <v>667</v>
      </c>
      <c r="B740" s="238">
        <f>SUM(B741:B742)</f>
        <v>49</v>
      </c>
      <c r="C740" s="238">
        <f>SUM(C741:C742)</f>
        <v>0</v>
      </c>
      <c r="D740" s="239">
        <f>C740/B740</f>
        <v>0</v>
      </c>
      <c r="E740" s="237"/>
    </row>
    <row r="741" s="61" customFormat="1" ht="18" customHeight="1" spans="1:5">
      <c r="A741" s="258" t="s">
        <v>668</v>
      </c>
      <c r="B741" s="242">
        <v>49</v>
      </c>
      <c r="C741" s="242"/>
      <c r="D741" s="239">
        <f>C741/B741</f>
        <v>0</v>
      </c>
      <c r="E741" s="237"/>
    </row>
    <row r="742" s="61" customFormat="1" ht="18" customHeight="1" spans="1:5">
      <c r="A742" s="258" t="s">
        <v>669</v>
      </c>
      <c r="B742" s="242"/>
      <c r="C742" s="243"/>
      <c r="D742" s="239"/>
      <c r="E742" s="237"/>
    </row>
    <row r="743" s="61" customFormat="1" ht="18" customHeight="1" spans="1:5">
      <c r="A743" s="258" t="s">
        <v>670</v>
      </c>
      <c r="B743" s="238"/>
      <c r="C743" s="243"/>
      <c r="D743" s="239"/>
      <c r="E743" s="237"/>
    </row>
    <row r="744" s="61" customFormat="1" ht="18" customHeight="1" spans="1:5">
      <c r="A744" s="258" t="s">
        <v>671</v>
      </c>
      <c r="B744" s="242"/>
      <c r="C744" s="243"/>
      <c r="D744" s="239"/>
      <c r="E744" s="237"/>
    </row>
    <row r="745" s="61" customFormat="1" ht="18" customHeight="1" spans="1:5">
      <c r="A745" s="258" t="s">
        <v>672</v>
      </c>
      <c r="B745" s="242"/>
      <c r="C745" s="243"/>
      <c r="D745" s="239"/>
      <c r="E745" s="237"/>
    </row>
    <row r="746" s="61" customFormat="1" ht="18" customHeight="1" spans="1:5">
      <c r="A746" s="258" t="s">
        <v>673</v>
      </c>
      <c r="B746" s="242"/>
      <c r="C746" s="243"/>
      <c r="D746" s="239"/>
      <c r="E746" s="237"/>
    </row>
    <row r="747" s="61" customFormat="1" ht="18" customHeight="1" spans="1:5">
      <c r="A747" s="258" t="s">
        <v>674</v>
      </c>
      <c r="B747" s="242"/>
      <c r="C747" s="243"/>
      <c r="D747" s="239"/>
      <c r="E747" s="237"/>
    </row>
    <row r="748" s="61" customFormat="1" ht="18" customHeight="1" spans="1:5">
      <c r="A748" s="258" t="s">
        <v>675</v>
      </c>
      <c r="B748" s="238"/>
      <c r="C748" s="243"/>
      <c r="D748" s="239"/>
      <c r="E748" s="237"/>
    </row>
    <row r="749" s="61" customFormat="1" ht="18" customHeight="1" spans="1:5">
      <c r="A749" s="258" t="s">
        <v>676</v>
      </c>
      <c r="B749" s="242"/>
      <c r="C749" s="243"/>
      <c r="D749" s="239"/>
      <c r="E749" s="237"/>
    </row>
    <row r="750" s="61" customFormat="1" ht="18" customHeight="1" spans="1:5">
      <c r="A750" s="258" t="s">
        <v>677</v>
      </c>
      <c r="B750" s="242"/>
      <c r="C750" s="243"/>
      <c r="D750" s="239"/>
      <c r="E750" s="237"/>
    </row>
    <row r="751" s="61" customFormat="1" ht="18" customHeight="1" spans="1:5">
      <c r="A751" s="258" t="s">
        <v>678</v>
      </c>
      <c r="B751" s="242"/>
      <c r="C751" s="243"/>
      <c r="D751" s="239"/>
      <c r="E751" s="237"/>
    </row>
    <row r="752" s="61" customFormat="1" ht="18" customHeight="1" spans="1:5">
      <c r="A752" s="258" t="s">
        <v>679</v>
      </c>
      <c r="B752" s="242"/>
      <c r="C752" s="243"/>
      <c r="D752" s="239"/>
      <c r="E752" s="237"/>
    </row>
    <row r="753" s="61" customFormat="1" ht="18" customHeight="1" spans="1:5">
      <c r="A753" s="258" t="s">
        <v>680</v>
      </c>
      <c r="B753" s="242"/>
      <c r="C753" s="243"/>
      <c r="D753" s="239"/>
      <c r="E753" s="237"/>
    </row>
    <row r="754" s="61" customFormat="1" ht="18" customHeight="1" spans="1:5">
      <c r="A754" s="258" t="s">
        <v>681</v>
      </c>
      <c r="B754" s="242"/>
      <c r="C754" s="243"/>
      <c r="D754" s="239"/>
      <c r="E754" s="237"/>
    </row>
    <row r="755" s="61" customFormat="1" ht="18" customHeight="1" spans="1:5">
      <c r="A755" s="258" t="s">
        <v>682</v>
      </c>
      <c r="B755" s="242"/>
      <c r="C755" s="243"/>
      <c r="D755" s="239"/>
      <c r="E755" s="237"/>
    </row>
    <row r="756" s="61" customFormat="1" ht="18" customHeight="1" spans="1:5">
      <c r="A756" s="258" t="s">
        <v>683</v>
      </c>
      <c r="B756" s="238"/>
      <c r="C756" s="243"/>
      <c r="D756" s="239"/>
      <c r="E756" s="237"/>
    </row>
    <row r="757" s="61" customFormat="1" ht="18" customHeight="1" spans="1:5">
      <c r="A757" s="258" t="s">
        <v>126</v>
      </c>
      <c r="B757" s="242"/>
      <c r="C757" s="243"/>
      <c r="D757" s="239"/>
      <c r="E757" s="237"/>
    </row>
    <row r="758" s="61" customFormat="1" ht="18" customHeight="1" spans="1:5">
      <c r="A758" s="258" t="s">
        <v>127</v>
      </c>
      <c r="B758" s="242"/>
      <c r="C758" s="243"/>
      <c r="D758" s="239"/>
      <c r="E758" s="237"/>
    </row>
    <row r="759" s="61" customFormat="1" ht="18" customHeight="1" spans="1:5">
      <c r="A759" s="258" t="s">
        <v>128</v>
      </c>
      <c r="B759" s="242"/>
      <c r="C759" s="243"/>
      <c r="D759" s="239"/>
      <c r="E759" s="237"/>
    </row>
    <row r="760" s="61" customFormat="1" ht="18" customHeight="1" spans="1:5">
      <c r="A760" s="258" t="s">
        <v>684</v>
      </c>
      <c r="B760" s="242"/>
      <c r="C760" s="243"/>
      <c r="D760" s="239"/>
      <c r="E760" s="237"/>
    </row>
    <row r="761" s="61" customFormat="1" ht="18" customHeight="1" spans="1:5">
      <c r="A761" s="258" t="s">
        <v>685</v>
      </c>
      <c r="B761" s="242"/>
      <c r="C761" s="243"/>
      <c r="D761" s="239"/>
      <c r="E761" s="237"/>
    </row>
    <row r="762" s="61" customFormat="1" ht="18" customHeight="1" spans="1:5">
      <c r="A762" s="258" t="s">
        <v>686</v>
      </c>
      <c r="B762" s="242"/>
      <c r="C762" s="243"/>
      <c r="D762" s="239"/>
      <c r="E762" s="237"/>
    </row>
    <row r="763" s="61" customFormat="1" ht="18" customHeight="1" spans="1:5">
      <c r="A763" s="258" t="s">
        <v>687</v>
      </c>
      <c r="B763" s="242"/>
      <c r="C763" s="243"/>
      <c r="D763" s="239"/>
      <c r="E763" s="237"/>
    </row>
    <row r="764" s="61" customFormat="1" ht="18" customHeight="1" spans="1:5">
      <c r="A764" s="258" t="s">
        <v>688</v>
      </c>
      <c r="B764" s="242"/>
      <c r="C764" s="243"/>
      <c r="D764" s="239"/>
      <c r="E764" s="237"/>
    </row>
    <row r="765" s="61" customFormat="1" ht="18" customHeight="1" spans="1:5">
      <c r="A765" s="258" t="s">
        <v>689</v>
      </c>
      <c r="B765" s="242"/>
      <c r="C765" s="243"/>
      <c r="D765" s="239"/>
      <c r="E765" s="237"/>
    </row>
    <row r="766" s="61" customFormat="1" ht="18" customHeight="1" spans="1:5">
      <c r="A766" s="258" t="s">
        <v>690</v>
      </c>
      <c r="B766" s="242"/>
      <c r="C766" s="243"/>
      <c r="D766" s="239"/>
      <c r="E766" s="237"/>
    </row>
    <row r="767" s="61" customFormat="1" ht="18" customHeight="1" spans="1:5">
      <c r="A767" s="258" t="s">
        <v>167</v>
      </c>
      <c r="B767" s="242"/>
      <c r="C767" s="243"/>
      <c r="D767" s="239"/>
      <c r="E767" s="237"/>
    </row>
    <row r="768" s="61" customFormat="1" ht="18" customHeight="1" spans="1:5">
      <c r="A768" s="258" t="s">
        <v>691</v>
      </c>
      <c r="B768" s="242"/>
      <c r="C768" s="243"/>
      <c r="D768" s="239"/>
      <c r="E768" s="237"/>
    </row>
    <row r="769" s="61" customFormat="1" ht="18" customHeight="1" spans="1:5">
      <c r="A769" s="258" t="s">
        <v>135</v>
      </c>
      <c r="B769" s="242"/>
      <c r="C769" s="243"/>
      <c r="D769" s="239"/>
      <c r="E769" s="237"/>
    </row>
    <row r="770" s="61" customFormat="1" ht="18" customHeight="1" spans="1:5">
      <c r="A770" s="258" t="s">
        <v>692</v>
      </c>
      <c r="B770" s="242"/>
      <c r="C770" s="243"/>
      <c r="D770" s="239"/>
      <c r="E770" s="237"/>
    </row>
    <row r="771" s="61" customFormat="1" ht="18" customHeight="1" spans="1:5">
      <c r="A771" s="258" t="s">
        <v>693</v>
      </c>
      <c r="B771" s="242">
        <v>2438</v>
      </c>
      <c r="C771" s="242">
        <v>2438</v>
      </c>
      <c r="D771" s="239">
        <f t="shared" ref="D771:D775" si="65">C771/B771</f>
        <v>1</v>
      </c>
      <c r="E771" s="237"/>
    </row>
    <row r="772" s="61" customFormat="1" ht="18" customHeight="1" spans="1:5">
      <c r="A772" s="258" t="s">
        <v>694</v>
      </c>
      <c r="B772" s="238">
        <f>B773+B784+B785+B788+B789+B790</f>
        <v>50999</v>
      </c>
      <c r="C772" s="238">
        <f>C773+C784+C785+C788+C789+C790</f>
        <v>51016</v>
      </c>
      <c r="D772" s="239">
        <f t="shared" si="65"/>
        <v>1.00033333986941</v>
      </c>
      <c r="E772" s="237"/>
    </row>
    <row r="773" s="61" customFormat="1" ht="18" customHeight="1" spans="1:5">
      <c r="A773" s="258" t="s">
        <v>695</v>
      </c>
      <c r="B773" s="238">
        <f>SUM(B774:B783)</f>
        <v>5594</v>
      </c>
      <c r="C773" s="238">
        <f>SUM(C774:C783)</f>
        <v>5600</v>
      </c>
      <c r="D773" s="239">
        <f t="shared" si="65"/>
        <v>1.00107257776189</v>
      </c>
      <c r="E773" s="237"/>
    </row>
    <row r="774" s="61" customFormat="1" ht="18" customHeight="1" spans="1:5">
      <c r="A774" s="258" t="s">
        <v>126</v>
      </c>
      <c r="B774" s="242">
        <v>1500</v>
      </c>
      <c r="C774" s="242">
        <v>1500</v>
      </c>
      <c r="D774" s="239">
        <f t="shared" si="65"/>
        <v>1</v>
      </c>
      <c r="E774" s="237"/>
    </row>
    <row r="775" s="61" customFormat="1" ht="18" customHeight="1" spans="1:5">
      <c r="A775" s="258" t="s">
        <v>127</v>
      </c>
      <c r="B775" s="242">
        <v>1790</v>
      </c>
      <c r="C775" s="242">
        <v>1800</v>
      </c>
      <c r="D775" s="239">
        <f t="shared" si="65"/>
        <v>1.00558659217877</v>
      </c>
      <c r="E775" s="237"/>
    </row>
    <row r="776" s="61" customFormat="1" ht="18" customHeight="1" spans="1:5">
      <c r="A776" s="258" t="s">
        <v>128</v>
      </c>
      <c r="B776" s="242"/>
      <c r="C776" s="242"/>
      <c r="D776" s="239"/>
      <c r="E776" s="237"/>
    </row>
    <row r="777" s="61" customFormat="1" ht="18" customHeight="1" spans="1:5">
      <c r="A777" s="258" t="s">
        <v>696</v>
      </c>
      <c r="B777" s="242">
        <v>629</v>
      </c>
      <c r="C777" s="242">
        <v>630</v>
      </c>
      <c r="D777" s="239">
        <f t="shared" ref="D777:D781" si="66">C777/B777</f>
        <v>1.00158982511924</v>
      </c>
      <c r="E777" s="237"/>
    </row>
    <row r="778" s="61" customFormat="1" ht="18" customHeight="1" spans="1:5">
      <c r="A778" s="258" t="s">
        <v>697</v>
      </c>
      <c r="B778" s="242"/>
      <c r="C778" s="242"/>
      <c r="D778" s="239"/>
      <c r="E778" s="237"/>
    </row>
    <row r="779" s="61" customFormat="1" ht="18" customHeight="1" spans="1:5">
      <c r="A779" s="258" t="s">
        <v>698</v>
      </c>
      <c r="B779" s="242">
        <v>532</v>
      </c>
      <c r="C779" s="242">
        <v>530</v>
      </c>
      <c r="D779" s="239">
        <f t="shared" si="66"/>
        <v>0.996240601503759</v>
      </c>
      <c r="E779" s="237"/>
    </row>
    <row r="780" s="61" customFormat="1" ht="18" customHeight="1" spans="1:5">
      <c r="A780" s="258" t="s">
        <v>699</v>
      </c>
      <c r="B780" s="242">
        <v>492</v>
      </c>
      <c r="C780" s="242">
        <v>490</v>
      </c>
      <c r="D780" s="239">
        <f t="shared" si="66"/>
        <v>0.995934959349594</v>
      </c>
      <c r="E780" s="237"/>
    </row>
    <row r="781" s="61" customFormat="1" ht="18" customHeight="1" spans="1:5">
      <c r="A781" s="258" t="s">
        <v>700</v>
      </c>
      <c r="B781" s="242">
        <v>292</v>
      </c>
      <c r="C781" s="242">
        <v>290</v>
      </c>
      <c r="D781" s="239">
        <f t="shared" si="66"/>
        <v>0.993150684931507</v>
      </c>
      <c r="E781" s="237"/>
    </row>
    <row r="782" s="61" customFormat="1" ht="18" customHeight="1" spans="1:5">
      <c r="A782" s="258" t="s">
        <v>701</v>
      </c>
      <c r="B782" s="242"/>
      <c r="C782" s="242"/>
      <c r="D782" s="239"/>
      <c r="E782" s="237"/>
    </row>
    <row r="783" s="61" customFormat="1" ht="18" customHeight="1" spans="1:5">
      <c r="A783" s="258" t="s">
        <v>702</v>
      </c>
      <c r="B783" s="242">
        <v>359</v>
      </c>
      <c r="C783" s="242">
        <v>360</v>
      </c>
      <c r="D783" s="239">
        <f t="shared" ref="D783:D788" si="67">C783/B783</f>
        <v>1.00278551532033</v>
      </c>
      <c r="E783" s="237"/>
    </row>
    <row r="784" s="61" customFormat="1" ht="18" customHeight="1" spans="1:5">
      <c r="A784" s="258" t="s">
        <v>703</v>
      </c>
      <c r="B784" s="242">
        <v>296</v>
      </c>
      <c r="C784" s="242">
        <v>296</v>
      </c>
      <c r="D784" s="239">
        <f t="shared" si="67"/>
        <v>1</v>
      </c>
      <c r="E784" s="237"/>
    </row>
    <row r="785" s="61" customFormat="1" ht="18" customHeight="1" spans="1:5">
      <c r="A785" s="258" t="s">
        <v>704</v>
      </c>
      <c r="B785" s="238">
        <f>SUM(B786:B787)</f>
        <v>39608</v>
      </c>
      <c r="C785" s="238">
        <f>SUM(C786:C787)</f>
        <v>39650</v>
      </c>
      <c r="D785" s="239">
        <f t="shared" si="67"/>
        <v>1.00106039184003</v>
      </c>
      <c r="E785" s="237"/>
    </row>
    <row r="786" s="61" customFormat="1" ht="18" customHeight="1" spans="1:5">
      <c r="A786" s="258" t="s">
        <v>705</v>
      </c>
      <c r="B786" s="242">
        <v>39559</v>
      </c>
      <c r="C786" s="242">
        <v>39600</v>
      </c>
      <c r="D786" s="239">
        <f t="shared" si="67"/>
        <v>1.0010364266033</v>
      </c>
      <c r="E786" s="237"/>
    </row>
    <row r="787" s="61" customFormat="1" ht="18" customHeight="1" spans="1:5">
      <c r="A787" s="258" t="s">
        <v>706</v>
      </c>
      <c r="B787" s="242">
        <v>49</v>
      </c>
      <c r="C787" s="242">
        <v>50</v>
      </c>
      <c r="D787" s="239">
        <f t="shared" si="67"/>
        <v>1.02040816326531</v>
      </c>
      <c r="E787" s="237"/>
    </row>
    <row r="788" s="61" customFormat="1" ht="18" customHeight="1" spans="1:5">
      <c r="A788" s="258" t="s">
        <v>707</v>
      </c>
      <c r="B788" s="242">
        <v>5127</v>
      </c>
      <c r="C788" s="242">
        <v>5100</v>
      </c>
      <c r="D788" s="239">
        <f t="shared" si="67"/>
        <v>0.994733762434172</v>
      </c>
      <c r="E788" s="237"/>
    </row>
    <row r="789" s="61" customFormat="1" ht="18" customHeight="1" spans="1:5">
      <c r="A789" s="258" t="s">
        <v>708</v>
      </c>
      <c r="B789" s="242"/>
      <c r="C789" s="242"/>
      <c r="D789" s="239"/>
      <c r="E789" s="237"/>
    </row>
    <row r="790" s="61" customFormat="1" ht="18" customHeight="1" spans="1:5">
      <c r="A790" s="258" t="s">
        <v>709</v>
      </c>
      <c r="B790" s="242">
        <v>374</v>
      </c>
      <c r="C790" s="242">
        <v>370</v>
      </c>
      <c r="D790" s="239">
        <f t="shared" ref="D790:D794" si="68">C790/B790</f>
        <v>0.989304812834225</v>
      </c>
      <c r="E790" s="237"/>
    </row>
    <row r="791" s="61" customFormat="1" ht="18" customHeight="1" spans="1:5">
      <c r="A791" s="258" t="s">
        <v>710</v>
      </c>
      <c r="B791" s="238">
        <f>B792+B818+B843+B871+B882+B889+B896+B899</f>
        <v>74165</v>
      </c>
      <c r="C791" s="238">
        <f>C792+C818+C843+C871+C882+C889+C896+C899</f>
        <v>150350</v>
      </c>
      <c r="D791" s="239">
        <f t="shared" si="68"/>
        <v>2.02723656711387</v>
      </c>
      <c r="E791" s="237"/>
    </row>
    <row r="792" s="61" customFormat="1" ht="18" customHeight="1" spans="1:5">
      <c r="A792" s="258" t="s">
        <v>711</v>
      </c>
      <c r="B792" s="238">
        <f>SUM(B793:B817)</f>
        <v>29052</v>
      </c>
      <c r="C792" s="238">
        <f>SUM(C793:C817)</f>
        <v>31554</v>
      </c>
      <c r="D792" s="239">
        <f t="shared" si="68"/>
        <v>1.08612143742255</v>
      </c>
      <c r="E792" s="237"/>
    </row>
    <row r="793" s="61" customFormat="1" ht="18" customHeight="1" spans="1:5">
      <c r="A793" s="258" t="s">
        <v>126</v>
      </c>
      <c r="B793" s="242">
        <v>3027</v>
      </c>
      <c r="C793" s="242">
        <v>3000</v>
      </c>
      <c r="D793" s="239">
        <f t="shared" si="68"/>
        <v>0.991080277502478</v>
      </c>
      <c r="E793" s="237"/>
    </row>
    <row r="794" s="61" customFormat="1" ht="18" customHeight="1" spans="1:5">
      <c r="A794" s="258" t="s">
        <v>127</v>
      </c>
      <c r="B794" s="242">
        <v>381</v>
      </c>
      <c r="C794" s="242">
        <v>380</v>
      </c>
      <c r="D794" s="239">
        <f t="shared" si="68"/>
        <v>0.99737532808399</v>
      </c>
      <c r="E794" s="237"/>
    </row>
    <row r="795" s="61" customFormat="1" ht="18" customHeight="1" spans="1:5">
      <c r="A795" s="258" t="s">
        <v>128</v>
      </c>
      <c r="B795" s="242"/>
      <c r="C795" s="242"/>
      <c r="D795" s="239"/>
      <c r="E795" s="237"/>
    </row>
    <row r="796" s="61" customFormat="1" ht="18" customHeight="1" spans="1:5">
      <c r="A796" s="258" t="s">
        <v>135</v>
      </c>
      <c r="B796" s="242">
        <v>2468</v>
      </c>
      <c r="C796" s="242">
        <v>2500</v>
      </c>
      <c r="D796" s="239">
        <f t="shared" ref="D796:D800" si="69">C796/B796</f>
        <v>1.0129659643436</v>
      </c>
      <c r="E796" s="237"/>
    </row>
    <row r="797" s="61" customFormat="1" ht="18" customHeight="1" spans="1:5">
      <c r="A797" s="258" t="s">
        <v>712</v>
      </c>
      <c r="B797" s="242"/>
      <c r="C797" s="242"/>
      <c r="D797" s="239"/>
      <c r="E797" s="237"/>
    </row>
    <row r="798" s="61" customFormat="1" ht="18" customHeight="1" spans="1:5">
      <c r="A798" s="258" t="s">
        <v>713</v>
      </c>
      <c r="B798" s="242">
        <v>130</v>
      </c>
      <c r="C798" s="242">
        <v>130</v>
      </c>
      <c r="D798" s="239">
        <f t="shared" si="69"/>
        <v>1</v>
      </c>
      <c r="E798" s="237"/>
    </row>
    <row r="799" s="61" customFormat="1" ht="18" customHeight="1" spans="1:5">
      <c r="A799" s="258" t="s">
        <v>714</v>
      </c>
      <c r="B799" s="242">
        <v>293</v>
      </c>
      <c r="C799" s="242">
        <v>290</v>
      </c>
      <c r="D799" s="239">
        <f t="shared" si="69"/>
        <v>0.989761092150171</v>
      </c>
      <c r="E799" s="237"/>
    </row>
    <row r="800" s="61" customFormat="1" ht="18" customHeight="1" spans="1:5">
      <c r="A800" s="258" t="s">
        <v>715</v>
      </c>
      <c r="B800" s="242">
        <v>42</v>
      </c>
      <c r="C800" s="242">
        <v>40</v>
      </c>
      <c r="D800" s="239">
        <f t="shared" si="69"/>
        <v>0.952380952380952</v>
      </c>
      <c r="E800" s="237"/>
    </row>
    <row r="801" s="61" customFormat="1" ht="18" customHeight="1" spans="1:5">
      <c r="A801" s="258" t="s">
        <v>716</v>
      </c>
      <c r="B801" s="242"/>
      <c r="C801" s="242"/>
      <c r="D801" s="239"/>
      <c r="E801" s="237"/>
    </row>
    <row r="802" s="61" customFormat="1" ht="18" customHeight="1" spans="1:5">
      <c r="A802" s="258" t="s">
        <v>717</v>
      </c>
      <c r="B802" s="242">
        <v>23</v>
      </c>
      <c r="C802" s="242">
        <v>20</v>
      </c>
      <c r="D802" s="239">
        <f t="shared" ref="D802:D812" si="70">C802/B802</f>
        <v>0.869565217391304</v>
      </c>
      <c r="E802" s="237"/>
    </row>
    <row r="803" s="61" customFormat="1" ht="18" customHeight="1" spans="1:5">
      <c r="A803" s="258" t="s">
        <v>718</v>
      </c>
      <c r="B803" s="242"/>
      <c r="C803" s="242"/>
      <c r="D803" s="239"/>
      <c r="E803" s="237"/>
    </row>
    <row r="804" s="61" customFormat="1" ht="18" customHeight="1" spans="1:5">
      <c r="A804" s="258" t="s">
        <v>719</v>
      </c>
      <c r="B804" s="242"/>
      <c r="C804" s="242"/>
      <c r="D804" s="239"/>
      <c r="E804" s="237"/>
    </row>
    <row r="805" s="61" customFormat="1" ht="18" customHeight="1" spans="1:5">
      <c r="A805" s="258" t="s">
        <v>720</v>
      </c>
      <c r="B805" s="242">
        <v>265</v>
      </c>
      <c r="C805" s="242">
        <v>265</v>
      </c>
      <c r="D805" s="239">
        <f t="shared" si="70"/>
        <v>1</v>
      </c>
      <c r="E805" s="237"/>
    </row>
    <row r="806" s="61" customFormat="1" ht="18" customHeight="1" spans="1:5">
      <c r="A806" s="258" t="s">
        <v>721</v>
      </c>
      <c r="B806" s="242"/>
      <c r="C806" s="242"/>
      <c r="D806" s="239"/>
      <c r="E806" s="237"/>
    </row>
    <row r="807" s="61" customFormat="1" ht="18" customHeight="1" spans="1:5">
      <c r="A807" s="258" t="s">
        <v>722</v>
      </c>
      <c r="B807" s="242">
        <v>774</v>
      </c>
      <c r="C807" s="242">
        <v>770</v>
      </c>
      <c r="D807" s="239">
        <f t="shared" si="70"/>
        <v>0.994832041343669</v>
      </c>
      <c r="E807" s="237"/>
    </row>
    <row r="808" s="61" customFormat="1" ht="18" customHeight="1" spans="1:5">
      <c r="A808" s="258" t="s">
        <v>723</v>
      </c>
      <c r="B808" s="242">
        <v>8960</v>
      </c>
      <c r="C808" s="242">
        <v>9000</v>
      </c>
      <c r="D808" s="239">
        <f t="shared" si="70"/>
        <v>1.00446428571429</v>
      </c>
      <c r="E808" s="237"/>
    </row>
    <row r="809" s="61" customFormat="1" ht="18" customHeight="1" spans="1:5">
      <c r="A809" s="258" t="s">
        <v>724</v>
      </c>
      <c r="B809" s="242">
        <v>414</v>
      </c>
      <c r="C809" s="242">
        <v>400</v>
      </c>
      <c r="D809" s="239">
        <f t="shared" si="70"/>
        <v>0.966183574879227</v>
      </c>
      <c r="E809" s="237"/>
    </row>
    <row r="810" s="61" customFormat="1" ht="18" customHeight="1" spans="1:5">
      <c r="A810" s="258" t="s">
        <v>725</v>
      </c>
      <c r="B810" s="242">
        <v>324</v>
      </c>
      <c r="C810" s="242">
        <v>320</v>
      </c>
      <c r="D810" s="239">
        <f t="shared" si="70"/>
        <v>0.987654320987654</v>
      </c>
      <c r="E810" s="237"/>
    </row>
    <row r="811" s="61" customFormat="1" ht="18" customHeight="1" spans="1:5">
      <c r="A811" s="258" t="s">
        <v>726</v>
      </c>
      <c r="B811" s="242">
        <v>574</v>
      </c>
      <c r="C811" s="242">
        <v>550</v>
      </c>
      <c r="D811" s="239">
        <f t="shared" si="70"/>
        <v>0.958188153310105</v>
      </c>
      <c r="E811" s="237"/>
    </row>
    <row r="812" s="61" customFormat="1" ht="18" customHeight="1" spans="1:5">
      <c r="A812" s="258" t="s">
        <v>727</v>
      </c>
      <c r="B812" s="242">
        <v>1924</v>
      </c>
      <c r="C812" s="242">
        <v>1900</v>
      </c>
      <c r="D812" s="239">
        <f t="shared" si="70"/>
        <v>0.987525987525988</v>
      </c>
      <c r="E812" s="237"/>
    </row>
    <row r="813" s="61" customFormat="1" ht="18" customHeight="1" spans="1:5">
      <c r="A813" s="258" t="s">
        <v>728</v>
      </c>
      <c r="B813" s="242"/>
      <c r="C813" s="242"/>
      <c r="D813" s="239"/>
      <c r="E813" s="237"/>
    </row>
    <row r="814" s="61" customFormat="1" ht="18" customHeight="1" spans="1:5">
      <c r="A814" s="258" t="s">
        <v>729</v>
      </c>
      <c r="B814" s="242">
        <v>90</v>
      </c>
      <c r="C814" s="242">
        <v>90</v>
      </c>
      <c r="D814" s="239">
        <f t="shared" ref="D814:D820" si="71">C814/B814</f>
        <v>1</v>
      </c>
      <c r="E814" s="237"/>
    </row>
    <row r="815" s="61" customFormat="1" ht="18" customHeight="1" spans="1:5">
      <c r="A815" s="258" t="s">
        <v>730</v>
      </c>
      <c r="B815" s="242">
        <v>37</v>
      </c>
      <c r="C815" s="242">
        <v>37</v>
      </c>
      <c r="D815" s="239">
        <f t="shared" si="71"/>
        <v>1</v>
      </c>
      <c r="E815" s="237"/>
    </row>
    <row r="816" s="61" customFormat="1" ht="18" customHeight="1" spans="1:5">
      <c r="A816" s="258" t="s">
        <v>731</v>
      </c>
      <c r="B816" s="242">
        <v>7662</v>
      </c>
      <c r="C816" s="242">
        <v>10162</v>
      </c>
      <c r="D816" s="239">
        <f t="shared" si="71"/>
        <v>1.3262855651266</v>
      </c>
      <c r="E816" s="237"/>
    </row>
    <row r="817" s="61" customFormat="1" ht="18" customHeight="1" spans="1:5">
      <c r="A817" s="258" t="s">
        <v>732</v>
      </c>
      <c r="B817" s="242">
        <v>1664</v>
      </c>
      <c r="C817" s="242">
        <v>1700</v>
      </c>
      <c r="D817" s="239">
        <f t="shared" si="71"/>
        <v>1.02163461538462</v>
      </c>
      <c r="E817" s="237"/>
    </row>
    <row r="818" s="61" customFormat="1" ht="18" customHeight="1" spans="1:5">
      <c r="A818" s="258" t="s">
        <v>733</v>
      </c>
      <c r="B818" s="238">
        <f>SUM(B819:B842)</f>
        <v>7645</v>
      </c>
      <c r="C818" s="238">
        <f>SUM(C819:C842)</f>
        <v>7515</v>
      </c>
      <c r="D818" s="239">
        <f t="shared" si="71"/>
        <v>0.982995421844343</v>
      </c>
      <c r="E818" s="237"/>
    </row>
    <row r="819" s="61" customFormat="1" ht="18" customHeight="1" spans="1:5">
      <c r="A819" s="258" t="s">
        <v>126</v>
      </c>
      <c r="B819" s="242">
        <v>1425</v>
      </c>
      <c r="C819" s="242">
        <v>1425</v>
      </c>
      <c r="D819" s="239">
        <f t="shared" si="71"/>
        <v>1</v>
      </c>
      <c r="E819" s="237"/>
    </row>
    <row r="820" s="61" customFormat="1" ht="18" customHeight="1" spans="1:5">
      <c r="A820" s="258" t="s">
        <v>127</v>
      </c>
      <c r="B820" s="242">
        <v>370</v>
      </c>
      <c r="C820" s="242">
        <v>370</v>
      </c>
      <c r="D820" s="239">
        <f t="shared" si="71"/>
        <v>1</v>
      </c>
      <c r="E820" s="237"/>
    </row>
    <row r="821" s="61" customFormat="1" ht="18" customHeight="1" spans="1:5">
      <c r="A821" s="258" t="s">
        <v>128</v>
      </c>
      <c r="B821" s="242"/>
      <c r="C821" s="242"/>
      <c r="D821" s="239"/>
      <c r="E821" s="237"/>
    </row>
    <row r="822" s="61" customFormat="1" ht="18" customHeight="1" spans="1:5">
      <c r="A822" s="258" t="s">
        <v>734</v>
      </c>
      <c r="B822" s="242">
        <v>590</v>
      </c>
      <c r="C822" s="242">
        <v>590</v>
      </c>
      <c r="D822" s="239">
        <f t="shared" ref="D822:D826" si="72">C822/B822</f>
        <v>1</v>
      </c>
      <c r="E822" s="237"/>
    </row>
    <row r="823" s="61" customFormat="1" ht="18" customHeight="1" spans="1:5">
      <c r="A823" s="258" t="s">
        <v>735</v>
      </c>
      <c r="B823" s="242">
        <v>767</v>
      </c>
      <c r="C823" s="242">
        <v>770</v>
      </c>
      <c r="D823" s="239">
        <f t="shared" si="72"/>
        <v>1.00391134289439</v>
      </c>
      <c r="E823" s="237"/>
    </row>
    <row r="824" s="61" customFormat="1" ht="18" customHeight="1" spans="1:5">
      <c r="A824" s="258" t="s">
        <v>736</v>
      </c>
      <c r="B824" s="242"/>
      <c r="C824" s="242"/>
      <c r="D824" s="239"/>
      <c r="E824" s="237"/>
    </row>
    <row r="825" s="61" customFormat="1" ht="18" customHeight="1" spans="1:5">
      <c r="A825" s="258" t="s">
        <v>737</v>
      </c>
      <c r="B825" s="242"/>
      <c r="C825" s="242"/>
      <c r="D825" s="239"/>
      <c r="E825" s="237"/>
    </row>
    <row r="826" s="61" customFormat="1" ht="18" customHeight="1" spans="1:5">
      <c r="A826" s="258" t="s">
        <v>738</v>
      </c>
      <c r="B826" s="242">
        <v>1970</v>
      </c>
      <c r="C826" s="242">
        <v>2000</v>
      </c>
      <c r="D826" s="239">
        <f t="shared" si="72"/>
        <v>1.01522842639594</v>
      </c>
      <c r="E826" s="237"/>
    </row>
    <row r="827" s="61" customFormat="1" ht="18" customHeight="1" spans="1:5">
      <c r="A827" s="258" t="s">
        <v>739</v>
      </c>
      <c r="B827" s="242"/>
      <c r="C827" s="242"/>
      <c r="D827" s="239"/>
      <c r="E827" s="237"/>
    </row>
    <row r="828" s="61" customFormat="1" ht="18" customHeight="1" spans="1:5">
      <c r="A828" s="258" t="s">
        <v>740</v>
      </c>
      <c r="B828" s="242">
        <v>30</v>
      </c>
      <c r="C828" s="242">
        <v>30</v>
      </c>
      <c r="D828" s="239">
        <f t="shared" ref="D828:D830" si="73">C828/B828</f>
        <v>1</v>
      </c>
      <c r="E828" s="237"/>
    </row>
    <row r="829" s="61" customFormat="1" ht="18" customHeight="1" spans="1:5">
      <c r="A829" s="258" t="s">
        <v>741</v>
      </c>
      <c r="B829" s="242">
        <v>288</v>
      </c>
      <c r="C829" s="242">
        <v>300</v>
      </c>
      <c r="D829" s="239">
        <f t="shared" si="73"/>
        <v>1.04166666666667</v>
      </c>
      <c r="E829" s="237"/>
    </row>
    <row r="830" s="61" customFormat="1" ht="18" customHeight="1" spans="1:5">
      <c r="A830" s="258" t="s">
        <v>742</v>
      </c>
      <c r="B830" s="242">
        <v>329</v>
      </c>
      <c r="C830" s="242">
        <v>300</v>
      </c>
      <c r="D830" s="239">
        <f t="shared" si="73"/>
        <v>0.911854103343465</v>
      </c>
      <c r="E830" s="237"/>
    </row>
    <row r="831" s="61" customFormat="1" ht="18" customHeight="1" spans="1:5">
      <c r="A831" s="258" t="s">
        <v>743</v>
      </c>
      <c r="B831" s="242"/>
      <c r="C831" s="242"/>
      <c r="D831" s="239"/>
      <c r="E831" s="237"/>
    </row>
    <row r="832" s="61" customFormat="1" ht="18" customHeight="1" spans="1:5">
      <c r="A832" s="258" t="s">
        <v>744</v>
      </c>
      <c r="B832" s="242"/>
      <c r="C832" s="242"/>
      <c r="D832" s="239"/>
      <c r="E832" s="237"/>
    </row>
    <row r="833" s="61" customFormat="1" ht="18" customHeight="1" spans="1:5">
      <c r="A833" s="258" t="s">
        <v>745</v>
      </c>
      <c r="B833" s="242">
        <v>184</v>
      </c>
      <c r="C833" s="242">
        <v>200</v>
      </c>
      <c r="D833" s="239">
        <f>C833/B833</f>
        <v>1.08695652173913</v>
      </c>
      <c r="E833" s="237"/>
    </row>
    <row r="834" s="61" customFormat="1" ht="18" customHeight="1" spans="1:5">
      <c r="A834" s="258" t="s">
        <v>746</v>
      </c>
      <c r="B834" s="242"/>
      <c r="C834" s="242"/>
      <c r="D834" s="239"/>
      <c r="E834" s="237"/>
    </row>
    <row r="835" s="61" customFormat="1" ht="18" customHeight="1" spans="1:5">
      <c r="A835" s="258" t="s">
        <v>747</v>
      </c>
      <c r="B835" s="242"/>
      <c r="C835" s="242"/>
      <c r="D835" s="239"/>
      <c r="E835" s="237"/>
    </row>
    <row r="836" s="61" customFormat="1" ht="18" customHeight="1" spans="1:5">
      <c r="A836" s="258" t="s">
        <v>748</v>
      </c>
      <c r="B836" s="242"/>
      <c r="C836" s="242"/>
      <c r="D836" s="239"/>
      <c r="E836" s="237"/>
    </row>
    <row r="837" s="61" customFormat="1" ht="18" customHeight="1" spans="1:5">
      <c r="A837" s="258" t="s">
        <v>749</v>
      </c>
      <c r="B837" s="242"/>
      <c r="C837" s="242"/>
      <c r="D837" s="239"/>
      <c r="E837" s="237"/>
    </row>
    <row r="838" s="61" customFormat="1" ht="18" customHeight="1" spans="1:5">
      <c r="A838" s="258" t="s">
        <v>750</v>
      </c>
      <c r="B838" s="242">
        <v>26</v>
      </c>
      <c r="C838" s="242">
        <v>30</v>
      </c>
      <c r="D838" s="239">
        <f t="shared" ref="D838:D845" si="74">C838/B838</f>
        <v>1.15384615384615</v>
      </c>
      <c r="E838" s="237"/>
    </row>
    <row r="839" s="61" customFormat="1" ht="18" customHeight="1" spans="1:5">
      <c r="A839" s="258" t="s">
        <v>751</v>
      </c>
      <c r="B839" s="242"/>
      <c r="C839" s="242"/>
      <c r="D839" s="239"/>
      <c r="E839" s="237"/>
    </row>
    <row r="840" s="61" customFormat="1" ht="18" customHeight="1" spans="1:5">
      <c r="A840" s="258" t="s">
        <v>752</v>
      </c>
      <c r="B840" s="242"/>
      <c r="C840" s="242"/>
      <c r="D840" s="239"/>
      <c r="E840" s="237"/>
    </row>
    <row r="841" s="61" customFormat="1" ht="18" customHeight="1" spans="1:5">
      <c r="A841" s="258" t="s">
        <v>718</v>
      </c>
      <c r="B841" s="242"/>
      <c r="C841" s="242"/>
      <c r="D841" s="239"/>
      <c r="E841" s="237"/>
    </row>
    <row r="842" s="61" customFormat="1" ht="18" customHeight="1" spans="1:5">
      <c r="A842" s="258" t="s">
        <v>753</v>
      </c>
      <c r="B842" s="242">
        <v>1666</v>
      </c>
      <c r="C842" s="242">
        <v>1500</v>
      </c>
      <c r="D842" s="239">
        <f t="shared" si="74"/>
        <v>0.900360144057623</v>
      </c>
      <c r="E842" s="237"/>
    </row>
    <row r="843" s="61" customFormat="1" ht="18" customHeight="1" spans="1:5">
      <c r="A843" s="258" t="s">
        <v>754</v>
      </c>
      <c r="B843" s="238">
        <f>SUM(B844:B870)</f>
        <v>11649</v>
      </c>
      <c r="C843" s="238">
        <f>SUM(C844:C870)</f>
        <v>85191</v>
      </c>
      <c r="D843" s="239">
        <f t="shared" si="74"/>
        <v>7.31315992789081</v>
      </c>
      <c r="E843" s="237"/>
    </row>
    <row r="844" s="61" customFormat="1" ht="18" customHeight="1" spans="1:5">
      <c r="A844" s="258" t="s">
        <v>126</v>
      </c>
      <c r="B844" s="242">
        <v>3707</v>
      </c>
      <c r="C844" s="242">
        <v>3700</v>
      </c>
      <c r="D844" s="239">
        <f t="shared" si="74"/>
        <v>0.998111680604262</v>
      </c>
      <c r="E844" s="237"/>
    </row>
    <row r="845" s="61" customFormat="1" ht="18" customHeight="1" spans="1:5">
      <c r="A845" s="258" t="s">
        <v>127</v>
      </c>
      <c r="B845" s="242">
        <v>623</v>
      </c>
      <c r="C845" s="242">
        <v>620</v>
      </c>
      <c r="D845" s="239">
        <f t="shared" si="74"/>
        <v>0.995184590690209</v>
      </c>
      <c r="E845" s="237"/>
    </row>
    <row r="846" s="61" customFormat="1" ht="18" customHeight="1" spans="1:5">
      <c r="A846" s="258" t="s">
        <v>128</v>
      </c>
      <c r="B846" s="242"/>
      <c r="C846" s="242"/>
      <c r="D846" s="239"/>
      <c r="E846" s="237"/>
    </row>
    <row r="847" s="61" customFormat="1" ht="18" customHeight="1" spans="1:5">
      <c r="A847" s="258" t="s">
        <v>755</v>
      </c>
      <c r="B847" s="242">
        <v>7</v>
      </c>
      <c r="C847" s="242">
        <v>10</v>
      </c>
      <c r="D847" s="239">
        <f t="shared" ref="D847:D849" si="75">C847/B847</f>
        <v>1.42857142857143</v>
      </c>
      <c r="E847" s="237"/>
    </row>
    <row r="848" s="61" customFormat="1" ht="18" customHeight="1" spans="1:5">
      <c r="A848" s="258" t="s">
        <v>756</v>
      </c>
      <c r="B848" s="242">
        <v>2647</v>
      </c>
      <c r="C848" s="242">
        <v>76216</v>
      </c>
      <c r="D848" s="239">
        <f t="shared" si="75"/>
        <v>28.7933509633547</v>
      </c>
      <c r="E848" s="237"/>
    </row>
    <row r="849" s="61" customFormat="1" ht="18" customHeight="1" spans="1:5">
      <c r="A849" s="258" t="s">
        <v>757</v>
      </c>
      <c r="B849" s="242">
        <v>1005</v>
      </c>
      <c r="C849" s="242">
        <v>1000</v>
      </c>
      <c r="D849" s="239">
        <f t="shared" si="75"/>
        <v>0.995024875621891</v>
      </c>
      <c r="E849" s="237"/>
    </row>
    <row r="850" s="61" customFormat="1" ht="18" customHeight="1" spans="1:5">
      <c r="A850" s="258" t="s">
        <v>758</v>
      </c>
      <c r="B850" s="242"/>
      <c r="C850" s="242"/>
      <c r="D850" s="239"/>
      <c r="E850" s="237"/>
    </row>
    <row r="851" s="61" customFormat="1" ht="18" customHeight="1" spans="1:5">
      <c r="A851" s="258" t="s">
        <v>759</v>
      </c>
      <c r="B851" s="242"/>
      <c r="C851" s="242"/>
      <c r="D851" s="239"/>
      <c r="E851" s="237"/>
    </row>
    <row r="852" s="61" customFormat="1" ht="18" customHeight="1" spans="1:5">
      <c r="A852" s="258" t="s">
        <v>760</v>
      </c>
      <c r="B852" s="242"/>
      <c r="C852" s="242"/>
      <c r="D852" s="239"/>
      <c r="E852" s="237"/>
    </row>
    <row r="853" s="61" customFormat="1" ht="18" customHeight="1" spans="1:5">
      <c r="A853" s="258" t="s">
        <v>761</v>
      </c>
      <c r="B853" s="242">
        <v>717</v>
      </c>
      <c r="C853" s="242">
        <v>720</v>
      </c>
      <c r="D853" s="239">
        <f t="shared" ref="D853:D859" si="76">C853/B853</f>
        <v>1.00418410041841</v>
      </c>
      <c r="E853" s="237"/>
    </row>
    <row r="854" s="61" customFormat="1" ht="18" customHeight="1" spans="1:5">
      <c r="A854" s="258" t="s">
        <v>762</v>
      </c>
      <c r="B854" s="242">
        <v>57</v>
      </c>
      <c r="C854" s="242">
        <v>50</v>
      </c>
      <c r="D854" s="239">
        <f t="shared" si="76"/>
        <v>0.87719298245614</v>
      </c>
      <c r="E854" s="237"/>
    </row>
    <row r="855" s="61" customFormat="1" ht="18" customHeight="1" spans="1:5">
      <c r="A855" s="258" t="s">
        <v>763</v>
      </c>
      <c r="B855" s="242"/>
      <c r="C855" s="242"/>
      <c r="D855" s="239"/>
      <c r="E855" s="237"/>
    </row>
    <row r="856" s="61" customFormat="1" ht="18" customHeight="1" spans="1:5">
      <c r="A856" s="258" t="s">
        <v>764</v>
      </c>
      <c r="B856" s="242"/>
      <c r="C856" s="242"/>
      <c r="D856" s="239"/>
      <c r="E856" s="237"/>
    </row>
    <row r="857" s="61" customFormat="1" ht="18" customHeight="1" spans="1:5">
      <c r="A857" s="258" t="s">
        <v>765</v>
      </c>
      <c r="B857" s="242">
        <v>285</v>
      </c>
      <c r="C857" s="242">
        <v>280</v>
      </c>
      <c r="D857" s="239">
        <f t="shared" si="76"/>
        <v>0.982456140350877</v>
      </c>
      <c r="E857" s="237"/>
    </row>
    <row r="858" s="61" customFormat="1" ht="18" customHeight="1" spans="1:5">
      <c r="A858" s="258" t="s">
        <v>766</v>
      </c>
      <c r="B858" s="242">
        <v>421</v>
      </c>
      <c r="C858" s="242">
        <v>420</v>
      </c>
      <c r="D858" s="239">
        <f t="shared" si="76"/>
        <v>0.997624703087886</v>
      </c>
      <c r="E858" s="237"/>
    </row>
    <row r="859" s="61" customFormat="1" ht="18" customHeight="1" spans="1:5">
      <c r="A859" s="258" t="s">
        <v>767</v>
      </c>
      <c r="B859" s="242">
        <v>102</v>
      </c>
      <c r="C859" s="242">
        <v>100</v>
      </c>
      <c r="D859" s="239">
        <f t="shared" si="76"/>
        <v>0.980392156862745</v>
      </c>
      <c r="E859" s="237"/>
    </row>
    <row r="860" s="61" customFormat="1" ht="18" customHeight="1" spans="1:5">
      <c r="A860" s="258" t="s">
        <v>768</v>
      </c>
      <c r="B860" s="242"/>
      <c r="C860" s="242"/>
      <c r="D860" s="239"/>
      <c r="E860" s="237"/>
    </row>
    <row r="861" s="61" customFormat="1" ht="18" customHeight="1" spans="1:5">
      <c r="A861" s="258" t="s">
        <v>769</v>
      </c>
      <c r="B861" s="242"/>
      <c r="C861" s="242"/>
      <c r="D861" s="239"/>
      <c r="E861" s="237"/>
    </row>
    <row r="862" s="61" customFormat="1" ht="18" customHeight="1" spans="1:5">
      <c r="A862" s="258" t="s">
        <v>770</v>
      </c>
      <c r="B862" s="242">
        <v>153</v>
      </c>
      <c r="C862" s="242">
        <v>150</v>
      </c>
      <c r="D862" s="239">
        <f t="shared" ref="D862:D867" si="77">C862/B862</f>
        <v>0.980392156862745</v>
      </c>
      <c r="E862" s="237"/>
    </row>
    <row r="863" s="61" customFormat="1" ht="18" customHeight="1" spans="1:5">
      <c r="A863" s="258" t="s">
        <v>771</v>
      </c>
      <c r="B863" s="242">
        <v>705</v>
      </c>
      <c r="C863" s="242">
        <v>700</v>
      </c>
      <c r="D863" s="239">
        <f t="shared" si="77"/>
        <v>0.99290780141844</v>
      </c>
      <c r="E863" s="237"/>
    </row>
    <row r="864" s="61" customFormat="1" ht="18" customHeight="1" spans="1:5">
      <c r="A864" s="258" t="s">
        <v>772</v>
      </c>
      <c r="B864" s="242"/>
      <c r="C864" s="242"/>
      <c r="D864" s="239"/>
      <c r="E864" s="237"/>
    </row>
    <row r="865" s="61" customFormat="1" ht="18" customHeight="1" spans="1:5">
      <c r="A865" s="258" t="s">
        <v>746</v>
      </c>
      <c r="B865" s="242"/>
      <c r="C865" s="242"/>
      <c r="D865" s="239"/>
      <c r="E865" s="237"/>
    </row>
    <row r="866" s="61" customFormat="1" ht="18" customHeight="1" spans="1:5">
      <c r="A866" s="258" t="s">
        <v>773</v>
      </c>
      <c r="B866" s="242"/>
      <c r="C866" s="242"/>
      <c r="D866" s="239"/>
      <c r="E866" s="237"/>
    </row>
    <row r="867" s="61" customFormat="1" ht="18" customHeight="1" spans="1:5">
      <c r="A867" s="258" t="s">
        <v>774</v>
      </c>
      <c r="B867" s="242">
        <v>25</v>
      </c>
      <c r="C867" s="242">
        <v>25</v>
      </c>
      <c r="D867" s="239">
        <f t="shared" si="77"/>
        <v>1</v>
      </c>
      <c r="E867" s="237"/>
    </row>
    <row r="868" s="61" customFormat="1" ht="18" customHeight="1" spans="1:5">
      <c r="A868" s="258" t="s">
        <v>775</v>
      </c>
      <c r="B868" s="242"/>
      <c r="C868" s="242"/>
      <c r="D868" s="239"/>
      <c r="E868" s="237"/>
    </row>
    <row r="869" s="61" customFormat="1" ht="18" customHeight="1" spans="1:5">
      <c r="A869" s="258" t="s">
        <v>776</v>
      </c>
      <c r="B869" s="242"/>
      <c r="C869" s="242"/>
      <c r="D869" s="239"/>
      <c r="E869" s="237"/>
    </row>
    <row r="870" s="61" customFormat="1" ht="18" customHeight="1" spans="1:5">
      <c r="A870" s="258" t="s">
        <v>777</v>
      </c>
      <c r="B870" s="242">
        <v>1195</v>
      </c>
      <c r="C870" s="242">
        <v>1200</v>
      </c>
      <c r="D870" s="239">
        <f t="shared" ref="D870:D873" si="78">C870/B870</f>
        <v>1.00418410041841</v>
      </c>
      <c r="E870" s="237"/>
    </row>
    <row r="871" s="61" customFormat="1" ht="18" customHeight="1" spans="1:5">
      <c r="A871" s="258" t="s">
        <v>778</v>
      </c>
      <c r="B871" s="238">
        <f>SUM(B872:B881)</f>
        <v>11570</v>
      </c>
      <c r="C871" s="238">
        <f>SUM(C872:C881)</f>
        <v>12360</v>
      </c>
      <c r="D871" s="239">
        <f t="shared" si="78"/>
        <v>1.06828003457217</v>
      </c>
      <c r="E871" s="237"/>
    </row>
    <row r="872" s="61" customFormat="1" ht="18" customHeight="1" spans="1:5">
      <c r="A872" s="258" t="s">
        <v>126</v>
      </c>
      <c r="B872" s="242">
        <v>211</v>
      </c>
      <c r="C872" s="242">
        <v>220</v>
      </c>
      <c r="D872" s="239">
        <f t="shared" si="78"/>
        <v>1.04265402843602</v>
      </c>
      <c r="E872" s="237"/>
    </row>
    <row r="873" s="61" customFormat="1" ht="18" customHeight="1" spans="1:5">
      <c r="A873" s="258" t="s">
        <v>127</v>
      </c>
      <c r="B873" s="242">
        <v>139</v>
      </c>
      <c r="C873" s="242">
        <v>140</v>
      </c>
      <c r="D873" s="239">
        <f t="shared" si="78"/>
        <v>1.00719424460432</v>
      </c>
      <c r="E873" s="237"/>
    </row>
    <row r="874" s="61" customFormat="1" ht="18" customHeight="1" spans="1:5">
      <c r="A874" s="258" t="s">
        <v>128</v>
      </c>
      <c r="B874" s="242"/>
      <c r="C874" s="242"/>
      <c r="D874" s="239"/>
      <c r="E874" s="237"/>
    </row>
    <row r="875" s="61" customFormat="1" ht="18" customHeight="1" spans="1:5">
      <c r="A875" s="258" t="s">
        <v>779</v>
      </c>
      <c r="B875" s="242"/>
      <c r="C875" s="242"/>
      <c r="D875" s="239"/>
      <c r="E875" s="237"/>
    </row>
    <row r="876" s="61" customFormat="1" ht="18" customHeight="1" spans="1:5">
      <c r="A876" s="258" t="s">
        <v>780</v>
      </c>
      <c r="B876" s="242"/>
      <c r="C876" s="242"/>
      <c r="D876" s="239"/>
      <c r="E876" s="237"/>
    </row>
    <row r="877" s="61" customFormat="1" ht="18" customHeight="1" spans="1:5">
      <c r="A877" s="258" t="s">
        <v>781</v>
      </c>
      <c r="B877" s="242"/>
      <c r="C877" s="242"/>
      <c r="D877" s="239"/>
      <c r="E877" s="237"/>
    </row>
    <row r="878" s="61" customFormat="1" ht="18" customHeight="1" spans="1:5">
      <c r="A878" s="258" t="s">
        <v>782</v>
      </c>
      <c r="B878" s="242"/>
      <c r="C878" s="242"/>
      <c r="D878" s="239"/>
      <c r="E878" s="237"/>
    </row>
    <row r="879" s="61" customFormat="1" ht="18" customHeight="1" spans="1:5">
      <c r="A879" s="258" t="s">
        <v>783</v>
      </c>
      <c r="B879" s="238"/>
      <c r="C879" s="238"/>
      <c r="D879" s="239"/>
      <c r="E879" s="237"/>
    </row>
    <row r="880" s="61" customFormat="1" ht="18" customHeight="1" spans="1:5">
      <c r="A880" s="258" t="s">
        <v>135</v>
      </c>
      <c r="B880" s="242"/>
      <c r="C880" s="242"/>
      <c r="D880" s="239"/>
      <c r="E880" s="237"/>
    </row>
    <row r="881" s="61" customFormat="1" ht="18" customHeight="1" spans="1:5">
      <c r="A881" s="258" t="s">
        <v>784</v>
      </c>
      <c r="B881" s="242">
        <v>11220</v>
      </c>
      <c r="C881" s="242">
        <v>12000</v>
      </c>
      <c r="D881" s="239">
        <f t="shared" ref="D881:D883" si="79">C881/B881</f>
        <v>1.06951871657754</v>
      </c>
      <c r="E881" s="237"/>
    </row>
    <row r="882" s="61" customFormat="1" ht="18" customHeight="1" spans="1:5">
      <c r="A882" s="258" t="s">
        <v>785</v>
      </c>
      <c r="B882" s="238">
        <f>SUM(B883:B888)</f>
        <v>5329</v>
      </c>
      <c r="C882" s="238">
        <f>SUM(C883:C888)</f>
        <v>5350</v>
      </c>
      <c r="D882" s="239">
        <f t="shared" si="79"/>
        <v>1.00394070182023</v>
      </c>
      <c r="E882" s="237"/>
    </row>
    <row r="883" s="61" customFormat="1" ht="18" customHeight="1" spans="1:5">
      <c r="A883" s="258" t="s">
        <v>786</v>
      </c>
      <c r="B883" s="242">
        <v>788</v>
      </c>
      <c r="C883" s="242">
        <v>800</v>
      </c>
      <c r="D883" s="239">
        <f t="shared" si="79"/>
        <v>1.01522842639594</v>
      </c>
      <c r="E883" s="237"/>
    </row>
    <row r="884" s="61" customFormat="1" ht="18" customHeight="1" spans="1:5">
      <c r="A884" s="258" t="s">
        <v>787</v>
      </c>
      <c r="B884" s="242"/>
      <c r="C884" s="242"/>
      <c r="D884" s="239"/>
      <c r="E884" s="237"/>
    </row>
    <row r="885" s="61" customFormat="1" ht="18" customHeight="1" spans="1:5">
      <c r="A885" s="258" t="s">
        <v>788</v>
      </c>
      <c r="B885" s="242">
        <v>3812</v>
      </c>
      <c r="C885" s="242">
        <v>3820</v>
      </c>
      <c r="D885" s="239">
        <f t="shared" ref="D885:D887" si="80">C885/B885</f>
        <v>1.00209863588667</v>
      </c>
      <c r="E885" s="237"/>
    </row>
    <row r="886" s="61" customFormat="1" ht="18" customHeight="1" spans="1:5">
      <c r="A886" s="258" t="s">
        <v>789</v>
      </c>
      <c r="B886" s="242">
        <v>130</v>
      </c>
      <c r="C886" s="242">
        <v>130</v>
      </c>
      <c r="D886" s="239">
        <f t="shared" si="80"/>
        <v>1</v>
      </c>
      <c r="E886" s="237"/>
    </row>
    <row r="887" s="61" customFormat="1" ht="18" customHeight="1" spans="1:5">
      <c r="A887" s="258" t="s">
        <v>790</v>
      </c>
      <c r="B887" s="242">
        <v>599</v>
      </c>
      <c r="C887" s="242">
        <v>600</v>
      </c>
      <c r="D887" s="239">
        <f t="shared" si="80"/>
        <v>1.0016694490818</v>
      </c>
      <c r="E887" s="237"/>
    </row>
    <row r="888" s="61" customFormat="1" ht="18" customHeight="1" spans="1:5">
      <c r="A888" s="258" t="s">
        <v>791</v>
      </c>
      <c r="B888" s="242"/>
      <c r="C888" s="242"/>
      <c r="D888" s="239"/>
      <c r="E888" s="237"/>
    </row>
    <row r="889" s="61" customFormat="1" ht="18" customHeight="1" spans="1:5">
      <c r="A889" s="258" t="s">
        <v>792</v>
      </c>
      <c r="B889" s="238">
        <f>SUM(B890:B895)</f>
        <v>5391</v>
      </c>
      <c r="C889" s="238">
        <f>SUM(C890:C895)</f>
        <v>5330</v>
      </c>
      <c r="D889" s="239">
        <f t="shared" ref="D889:D893" si="81">C889/B889</f>
        <v>0.988684845112224</v>
      </c>
      <c r="E889" s="237"/>
    </row>
    <row r="890" s="61" customFormat="1" ht="18" customHeight="1" spans="1:5">
      <c r="A890" s="258" t="s">
        <v>793</v>
      </c>
      <c r="B890" s="242"/>
      <c r="C890" s="242"/>
      <c r="D890" s="239"/>
      <c r="E890" s="237"/>
    </row>
    <row r="891" s="61" customFormat="1" ht="18" customHeight="1" spans="1:5">
      <c r="A891" s="258" t="s">
        <v>794</v>
      </c>
      <c r="B891" s="242"/>
      <c r="C891" s="242"/>
      <c r="D891" s="239"/>
      <c r="E891" s="237"/>
    </row>
    <row r="892" s="61" customFormat="1" ht="18" customHeight="1" spans="1:5">
      <c r="A892" s="258" t="s">
        <v>795</v>
      </c>
      <c r="B892" s="242">
        <v>5363</v>
      </c>
      <c r="C892" s="242">
        <v>5300</v>
      </c>
      <c r="D892" s="239">
        <f t="shared" si="81"/>
        <v>0.98825284355771</v>
      </c>
      <c r="E892" s="237"/>
    </row>
    <row r="893" s="61" customFormat="1" ht="18" customHeight="1" spans="1:5">
      <c r="A893" s="258" t="s">
        <v>796</v>
      </c>
      <c r="B893" s="242">
        <v>28</v>
      </c>
      <c r="C893" s="242">
        <v>30</v>
      </c>
      <c r="D893" s="239">
        <f t="shared" si="81"/>
        <v>1.07142857142857</v>
      </c>
      <c r="E893" s="237"/>
    </row>
    <row r="894" s="61" customFormat="1" ht="18" customHeight="1" spans="1:5">
      <c r="A894" s="258" t="s">
        <v>797</v>
      </c>
      <c r="B894" s="242"/>
      <c r="C894" s="242"/>
      <c r="D894" s="239"/>
      <c r="E894" s="237"/>
    </row>
    <row r="895" s="61" customFormat="1" ht="18" customHeight="1" spans="1:5">
      <c r="A895" s="258" t="s">
        <v>798</v>
      </c>
      <c r="B895" s="242"/>
      <c r="C895" s="242"/>
      <c r="D895" s="239"/>
      <c r="E895" s="237"/>
    </row>
    <row r="896" s="61" customFormat="1" ht="18" customHeight="1" spans="1:5">
      <c r="A896" s="258" t="s">
        <v>799</v>
      </c>
      <c r="B896" s="238">
        <f>SUM(B897:B898)</f>
        <v>2389</v>
      </c>
      <c r="C896" s="238">
        <f>SUM(C897:C898)</f>
        <v>2400</v>
      </c>
      <c r="D896" s="239">
        <f t="shared" ref="D896:D899" si="82">C896/B896</f>
        <v>1.00460443700293</v>
      </c>
      <c r="E896" s="237"/>
    </row>
    <row r="897" s="61" customFormat="1" ht="18" customHeight="1" spans="1:5">
      <c r="A897" s="258" t="s">
        <v>800</v>
      </c>
      <c r="B897" s="242"/>
      <c r="C897" s="242"/>
      <c r="D897" s="239"/>
      <c r="E897" s="237"/>
    </row>
    <row r="898" s="61" customFormat="1" ht="18" customHeight="1" spans="1:5">
      <c r="A898" s="258" t="s">
        <v>801</v>
      </c>
      <c r="B898" s="242">
        <v>2389</v>
      </c>
      <c r="C898" s="242">
        <v>2400</v>
      </c>
      <c r="D898" s="239">
        <f t="shared" si="82"/>
        <v>1.00460443700293</v>
      </c>
      <c r="E898" s="237"/>
    </row>
    <row r="899" s="61" customFormat="1" ht="18" customHeight="1" spans="1:5">
      <c r="A899" s="258" t="s">
        <v>802</v>
      </c>
      <c r="B899" s="238">
        <f>SUM(B900:B901)</f>
        <v>1140</v>
      </c>
      <c r="C899" s="238">
        <f>SUM(C900:C901)</f>
        <v>650</v>
      </c>
      <c r="D899" s="239">
        <f t="shared" si="82"/>
        <v>0.570175438596491</v>
      </c>
      <c r="E899" s="237"/>
    </row>
    <row r="900" s="61" customFormat="1" ht="18" customHeight="1" spans="1:5">
      <c r="A900" s="258" t="s">
        <v>803</v>
      </c>
      <c r="B900" s="242"/>
      <c r="C900" s="242"/>
      <c r="D900" s="239"/>
      <c r="E900" s="237"/>
    </row>
    <row r="901" s="61" customFormat="1" ht="18" customHeight="1" spans="1:5">
      <c r="A901" s="258" t="s">
        <v>804</v>
      </c>
      <c r="B901" s="242">
        <v>1140</v>
      </c>
      <c r="C901" s="242">
        <v>650</v>
      </c>
      <c r="D901" s="239">
        <f t="shared" ref="D901:D905" si="83">C901/B901</f>
        <v>0.570175438596491</v>
      </c>
      <c r="E901" s="237"/>
    </row>
    <row r="902" s="61" customFormat="1" ht="18" customHeight="1" spans="1:5">
      <c r="A902" s="258" t="s">
        <v>805</v>
      </c>
      <c r="B902" s="238">
        <f>B903+B926+B936+B946+B951+B958+B963</f>
        <v>11438</v>
      </c>
      <c r="C902" s="238">
        <f>C903+C926+C936+C946+C951+C958+C963</f>
        <v>11309</v>
      </c>
      <c r="D902" s="239">
        <f t="shared" si="83"/>
        <v>0.988721804511278</v>
      </c>
      <c r="E902" s="237"/>
    </row>
    <row r="903" s="61" customFormat="1" ht="18" customHeight="1" spans="1:5">
      <c r="A903" s="258" t="s">
        <v>806</v>
      </c>
      <c r="B903" s="238">
        <f>SUM(B904:B925)</f>
        <v>8399</v>
      </c>
      <c r="C903" s="238">
        <f>SUM(C904:C925)</f>
        <v>8279</v>
      </c>
      <c r="D903" s="239">
        <f t="shared" si="83"/>
        <v>0.985712584831528</v>
      </c>
      <c r="E903" s="237"/>
    </row>
    <row r="904" s="61" customFormat="1" ht="18" customHeight="1" spans="1:5">
      <c r="A904" s="258" t="s">
        <v>126</v>
      </c>
      <c r="B904" s="242">
        <v>409</v>
      </c>
      <c r="C904" s="242">
        <v>409</v>
      </c>
      <c r="D904" s="239">
        <f t="shared" si="83"/>
        <v>1</v>
      </c>
      <c r="E904" s="237"/>
    </row>
    <row r="905" s="61" customFormat="1" ht="18" customHeight="1" spans="1:5">
      <c r="A905" s="258" t="s">
        <v>127</v>
      </c>
      <c r="B905" s="242">
        <v>208</v>
      </c>
      <c r="C905" s="242">
        <v>200</v>
      </c>
      <c r="D905" s="239">
        <f t="shared" si="83"/>
        <v>0.961538461538462</v>
      </c>
      <c r="E905" s="237"/>
    </row>
    <row r="906" s="61" customFormat="1" ht="18" customHeight="1" spans="1:5">
      <c r="A906" s="258" t="s">
        <v>128</v>
      </c>
      <c r="B906" s="242"/>
      <c r="C906" s="242"/>
      <c r="D906" s="239"/>
      <c r="E906" s="237"/>
    </row>
    <row r="907" s="61" customFormat="1" ht="18" customHeight="1" spans="1:5">
      <c r="A907" s="258" t="s">
        <v>807</v>
      </c>
      <c r="B907" s="242">
        <v>1703</v>
      </c>
      <c r="C907" s="242">
        <v>1700</v>
      </c>
      <c r="D907" s="239">
        <f t="shared" ref="D907:D910" si="84">C907/B907</f>
        <v>0.998238402818555</v>
      </c>
      <c r="E907" s="237"/>
    </row>
    <row r="908" s="61" customFormat="1" ht="18" customHeight="1" spans="1:5">
      <c r="A908" s="258" t="s">
        <v>808</v>
      </c>
      <c r="B908" s="242">
        <v>2210</v>
      </c>
      <c r="C908" s="242">
        <v>2210</v>
      </c>
      <c r="D908" s="239">
        <f t="shared" si="84"/>
        <v>1</v>
      </c>
      <c r="E908" s="237"/>
    </row>
    <row r="909" s="61" customFormat="1" ht="18" customHeight="1" spans="1:5">
      <c r="A909" s="258" t="s">
        <v>809</v>
      </c>
      <c r="B909" s="242"/>
      <c r="C909" s="242"/>
      <c r="D909" s="239"/>
      <c r="E909" s="237"/>
    </row>
    <row r="910" s="61" customFormat="1" ht="18" customHeight="1" spans="1:5">
      <c r="A910" s="258" t="s">
        <v>810</v>
      </c>
      <c r="B910" s="242">
        <v>1347</v>
      </c>
      <c r="C910" s="242">
        <v>1300</v>
      </c>
      <c r="D910" s="239">
        <f t="shared" si="84"/>
        <v>0.965107646622123</v>
      </c>
      <c r="E910" s="237"/>
    </row>
    <row r="911" s="61" customFormat="1" ht="18" customHeight="1" spans="1:5">
      <c r="A911" s="258" t="s">
        <v>811</v>
      </c>
      <c r="B911" s="242"/>
      <c r="C911" s="242"/>
      <c r="D911" s="239"/>
      <c r="E911" s="237"/>
    </row>
    <row r="912" s="61" customFormat="1" ht="18" customHeight="1" spans="1:5">
      <c r="A912" s="258" t="s">
        <v>812</v>
      </c>
      <c r="B912" s="242">
        <v>1353</v>
      </c>
      <c r="C912" s="242">
        <v>1300</v>
      </c>
      <c r="D912" s="239">
        <f>C912/B912</f>
        <v>0.960827790096083</v>
      </c>
      <c r="E912" s="237"/>
    </row>
    <row r="913" s="61" customFormat="1" ht="18" customHeight="1" spans="1:5">
      <c r="A913" s="258" t="s">
        <v>813</v>
      </c>
      <c r="B913" s="242"/>
      <c r="C913" s="242"/>
      <c r="D913" s="239"/>
      <c r="E913" s="237"/>
    </row>
    <row r="914" s="61" customFormat="1" ht="18" customHeight="1" spans="1:5">
      <c r="A914" s="258" t="s">
        <v>814</v>
      </c>
      <c r="B914" s="242"/>
      <c r="C914" s="242"/>
      <c r="D914" s="239"/>
      <c r="E914" s="237"/>
    </row>
    <row r="915" s="61" customFormat="1" ht="18" customHeight="1" spans="1:5">
      <c r="A915" s="258" t="s">
        <v>815</v>
      </c>
      <c r="B915" s="242"/>
      <c r="C915" s="242"/>
      <c r="D915" s="239"/>
      <c r="E915" s="237"/>
    </row>
    <row r="916" s="61" customFormat="1" ht="18" customHeight="1" spans="1:5">
      <c r="A916" s="258" t="s">
        <v>816</v>
      </c>
      <c r="B916" s="242"/>
      <c r="C916" s="242"/>
      <c r="D916" s="239"/>
      <c r="E916" s="237"/>
    </row>
    <row r="917" s="61" customFormat="1" ht="18" customHeight="1" spans="1:5">
      <c r="A917" s="258" t="s">
        <v>817</v>
      </c>
      <c r="B917" s="242"/>
      <c r="C917" s="242"/>
      <c r="D917" s="239"/>
      <c r="E917" s="237"/>
    </row>
    <row r="918" s="61" customFormat="1" ht="18" customHeight="1" spans="1:5">
      <c r="A918" s="258" t="s">
        <v>818</v>
      </c>
      <c r="B918" s="242"/>
      <c r="C918" s="242"/>
      <c r="D918" s="239"/>
      <c r="E918" s="237"/>
    </row>
    <row r="919" s="61" customFormat="1" ht="18" customHeight="1" spans="1:5">
      <c r="A919" s="258" t="s">
        <v>819</v>
      </c>
      <c r="B919" s="242"/>
      <c r="C919" s="242"/>
      <c r="D919" s="239"/>
      <c r="E919" s="237"/>
    </row>
    <row r="920" s="61" customFormat="1" ht="18" customHeight="1" spans="1:5">
      <c r="A920" s="258" t="s">
        <v>820</v>
      </c>
      <c r="B920" s="242"/>
      <c r="C920" s="242"/>
      <c r="D920" s="239"/>
      <c r="E920" s="237"/>
    </row>
    <row r="921" s="61" customFormat="1" ht="18" customHeight="1" spans="1:5">
      <c r="A921" s="258" t="s">
        <v>821</v>
      </c>
      <c r="B921" s="242"/>
      <c r="C921" s="242"/>
      <c r="D921" s="239"/>
      <c r="E921" s="237"/>
    </row>
    <row r="922" s="61" customFormat="1" ht="18" customHeight="1" spans="1:5">
      <c r="A922" s="258" t="s">
        <v>822</v>
      </c>
      <c r="B922" s="242">
        <v>280</v>
      </c>
      <c r="C922" s="242">
        <v>280</v>
      </c>
      <c r="D922" s="239">
        <f t="shared" ref="D922:D926" si="85">C922/B922</f>
        <v>1</v>
      </c>
      <c r="E922" s="237"/>
    </row>
    <row r="923" s="61" customFormat="1" ht="18" customHeight="1" spans="1:5">
      <c r="A923" s="258" t="s">
        <v>823</v>
      </c>
      <c r="B923" s="242"/>
      <c r="C923" s="242"/>
      <c r="D923" s="239"/>
      <c r="E923" s="237"/>
    </row>
    <row r="924" s="61" customFormat="1" ht="18" customHeight="1" spans="1:5">
      <c r="A924" s="258" t="s">
        <v>824</v>
      </c>
      <c r="B924" s="242"/>
      <c r="C924" s="242"/>
      <c r="D924" s="239"/>
      <c r="E924" s="237"/>
    </row>
    <row r="925" s="61" customFormat="1" ht="18" customHeight="1" spans="1:5">
      <c r="A925" s="258" t="s">
        <v>825</v>
      </c>
      <c r="B925" s="242">
        <v>889</v>
      </c>
      <c r="C925" s="242">
        <v>880</v>
      </c>
      <c r="D925" s="239">
        <f t="shared" si="85"/>
        <v>0.989876265466817</v>
      </c>
      <c r="E925" s="237"/>
    </row>
    <row r="926" s="61" customFormat="1" ht="18" customHeight="1" spans="1:5">
      <c r="A926" s="258" t="s">
        <v>826</v>
      </c>
      <c r="B926" s="238">
        <f>SUM(B927:B935)</f>
        <v>1359</v>
      </c>
      <c r="C926" s="238">
        <f>SUM(C927:C935)</f>
        <v>1360</v>
      </c>
      <c r="D926" s="239">
        <f t="shared" si="85"/>
        <v>1.00073583517292</v>
      </c>
      <c r="E926" s="237"/>
    </row>
    <row r="927" s="61" customFormat="1" ht="18" customHeight="1" spans="1:5">
      <c r="A927" s="258" t="s">
        <v>126</v>
      </c>
      <c r="B927" s="242"/>
      <c r="C927" s="242"/>
      <c r="D927" s="239"/>
      <c r="E927" s="237"/>
    </row>
    <row r="928" s="61" customFormat="1" ht="18" customHeight="1" spans="1:5">
      <c r="A928" s="258" t="s">
        <v>127</v>
      </c>
      <c r="B928" s="242"/>
      <c r="C928" s="242"/>
      <c r="D928" s="239"/>
      <c r="E928" s="237"/>
    </row>
    <row r="929" s="61" customFormat="1" ht="18" customHeight="1" spans="1:5">
      <c r="A929" s="258" t="s">
        <v>128</v>
      </c>
      <c r="B929" s="242"/>
      <c r="C929" s="242"/>
      <c r="D929" s="239"/>
      <c r="E929" s="237"/>
    </row>
    <row r="930" s="61" customFormat="1" ht="18" customHeight="1" spans="1:5">
      <c r="A930" s="258" t="s">
        <v>827</v>
      </c>
      <c r="B930" s="242"/>
      <c r="C930" s="242"/>
      <c r="D930" s="239"/>
      <c r="E930" s="237"/>
    </row>
    <row r="931" s="61" customFormat="1" ht="18" customHeight="1" spans="1:5">
      <c r="A931" s="258" t="s">
        <v>828</v>
      </c>
      <c r="B931" s="242"/>
      <c r="C931" s="242"/>
      <c r="D931" s="239"/>
      <c r="E931" s="237"/>
    </row>
    <row r="932" s="61" customFormat="1" ht="18" customHeight="1" spans="1:5">
      <c r="A932" s="258" t="s">
        <v>829</v>
      </c>
      <c r="B932" s="242"/>
      <c r="C932" s="242"/>
      <c r="D932" s="239"/>
      <c r="E932" s="237"/>
    </row>
    <row r="933" s="61" customFormat="1" ht="18" customHeight="1" spans="1:5">
      <c r="A933" s="258" t="s">
        <v>830</v>
      </c>
      <c r="B933" s="242"/>
      <c r="C933" s="242"/>
      <c r="D933" s="239"/>
      <c r="E933" s="237"/>
    </row>
    <row r="934" s="61" customFormat="1" ht="18" customHeight="1" spans="1:5">
      <c r="A934" s="258" t="s">
        <v>831</v>
      </c>
      <c r="B934" s="242">
        <v>1359</v>
      </c>
      <c r="C934" s="242">
        <v>1360</v>
      </c>
      <c r="D934" s="239">
        <f>C934/B934</f>
        <v>1.00073583517292</v>
      </c>
      <c r="E934" s="237"/>
    </row>
    <row r="935" s="61" customFormat="1" ht="18" customHeight="1" spans="1:5">
      <c r="A935" s="258" t="s">
        <v>832</v>
      </c>
      <c r="B935" s="242"/>
      <c r="C935" s="242"/>
      <c r="D935" s="239"/>
      <c r="E935" s="237"/>
    </row>
    <row r="936" s="61" customFormat="1" ht="18" customHeight="1" spans="1:5">
      <c r="A936" s="258" t="s">
        <v>833</v>
      </c>
      <c r="B936" s="238"/>
      <c r="C936" s="238"/>
      <c r="D936" s="239"/>
      <c r="E936" s="237"/>
    </row>
    <row r="937" s="61" customFormat="1" ht="18" customHeight="1" spans="1:5">
      <c r="A937" s="258" t="s">
        <v>126</v>
      </c>
      <c r="B937" s="242"/>
      <c r="C937" s="242"/>
      <c r="D937" s="239"/>
      <c r="E937" s="237"/>
    </row>
    <row r="938" s="61" customFormat="1" ht="18" customHeight="1" spans="1:5">
      <c r="A938" s="258" t="s">
        <v>127</v>
      </c>
      <c r="B938" s="242"/>
      <c r="C938" s="242"/>
      <c r="D938" s="239"/>
      <c r="E938" s="237"/>
    </row>
    <row r="939" s="61" customFormat="1" ht="18" customHeight="1" spans="1:5">
      <c r="A939" s="258" t="s">
        <v>128</v>
      </c>
      <c r="B939" s="242"/>
      <c r="C939" s="242"/>
      <c r="D939" s="239"/>
      <c r="E939" s="237"/>
    </row>
    <row r="940" s="61" customFormat="1" ht="18" customHeight="1" spans="1:5">
      <c r="A940" s="258" t="s">
        <v>834</v>
      </c>
      <c r="B940" s="242"/>
      <c r="C940" s="242"/>
      <c r="D940" s="239"/>
      <c r="E940" s="237"/>
    </row>
    <row r="941" s="61" customFormat="1" ht="18" customHeight="1" spans="1:5">
      <c r="A941" s="258" t="s">
        <v>835</v>
      </c>
      <c r="B941" s="242"/>
      <c r="C941" s="242"/>
      <c r="D941" s="239"/>
      <c r="E941" s="237"/>
    </row>
    <row r="942" s="61" customFormat="1" ht="18" customHeight="1" spans="1:5">
      <c r="A942" s="258" t="s">
        <v>836</v>
      </c>
      <c r="B942" s="242"/>
      <c r="C942" s="242"/>
      <c r="D942" s="239"/>
      <c r="E942" s="237"/>
    </row>
    <row r="943" s="61" customFormat="1" ht="18" customHeight="1" spans="1:5">
      <c r="A943" s="258" t="s">
        <v>837</v>
      </c>
      <c r="B943" s="242"/>
      <c r="C943" s="242"/>
      <c r="D943" s="239"/>
      <c r="E943" s="237"/>
    </row>
    <row r="944" s="61" customFormat="1" ht="18" customHeight="1" spans="1:5">
      <c r="A944" s="258" t="s">
        <v>838</v>
      </c>
      <c r="B944" s="242"/>
      <c r="C944" s="242"/>
      <c r="D944" s="239"/>
      <c r="E944" s="237"/>
    </row>
    <row r="945" s="61" customFormat="1" ht="18" customHeight="1" spans="1:5">
      <c r="A945" s="258" t="s">
        <v>839</v>
      </c>
      <c r="B945" s="242"/>
      <c r="C945" s="242"/>
      <c r="D945" s="239"/>
      <c r="E945" s="237"/>
    </row>
    <row r="946" s="61" customFormat="1" ht="18" customHeight="1" spans="1:5">
      <c r="A946" s="258" t="s">
        <v>840</v>
      </c>
      <c r="B946" s="238">
        <f>SUM(B947:B950)</f>
        <v>494</v>
      </c>
      <c r="C946" s="238">
        <f>SUM(C947:C950)</f>
        <v>490</v>
      </c>
      <c r="D946" s="239">
        <f>C946/B946</f>
        <v>0.991902834008097</v>
      </c>
      <c r="E946" s="237"/>
    </row>
    <row r="947" s="61" customFormat="1" ht="18" customHeight="1" spans="1:5">
      <c r="A947" s="258" t="s">
        <v>841</v>
      </c>
      <c r="B947" s="242"/>
      <c r="C947" s="242"/>
      <c r="D947" s="239"/>
      <c r="E947" s="237"/>
    </row>
    <row r="948" s="61" customFormat="1" ht="18" customHeight="1" spans="1:5">
      <c r="A948" s="258" t="s">
        <v>842</v>
      </c>
      <c r="B948" s="242"/>
      <c r="C948" s="242"/>
      <c r="D948" s="239"/>
      <c r="E948" s="237"/>
    </row>
    <row r="949" s="61" customFormat="1" ht="18" customHeight="1" spans="1:5">
      <c r="A949" s="258" t="s">
        <v>843</v>
      </c>
      <c r="B949" s="242"/>
      <c r="C949" s="242"/>
      <c r="D949" s="239"/>
      <c r="E949" s="237"/>
    </row>
    <row r="950" s="61" customFormat="1" ht="18" customHeight="1" spans="1:5">
      <c r="A950" s="258" t="s">
        <v>844</v>
      </c>
      <c r="B950" s="242">
        <v>494</v>
      </c>
      <c r="C950" s="242">
        <v>490</v>
      </c>
      <c r="D950" s="239">
        <f>C950/B950</f>
        <v>0.991902834008097</v>
      </c>
      <c r="E950" s="237"/>
    </row>
    <row r="951" s="61" customFormat="1" ht="18" customHeight="1" spans="1:5">
      <c r="A951" s="258" t="s">
        <v>845</v>
      </c>
      <c r="B951" s="238">
        <f>SUM(B952:B957)</f>
        <v>0</v>
      </c>
      <c r="C951" s="238">
        <f>SUM(C952:C957)</f>
        <v>0</v>
      </c>
      <c r="D951" s="239"/>
      <c r="E951" s="237"/>
    </row>
    <row r="952" s="61" customFormat="1" ht="18" customHeight="1" spans="1:5">
      <c r="A952" s="258" t="s">
        <v>126</v>
      </c>
      <c r="B952" s="242"/>
      <c r="C952" s="242"/>
      <c r="D952" s="239"/>
      <c r="E952" s="237"/>
    </row>
    <row r="953" s="61" customFormat="1" ht="18" customHeight="1" spans="1:5">
      <c r="A953" s="258" t="s">
        <v>127</v>
      </c>
      <c r="B953" s="242"/>
      <c r="C953" s="242"/>
      <c r="D953" s="239"/>
      <c r="E953" s="237"/>
    </row>
    <row r="954" s="61" customFormat="1" ht="18" customHeight="1" spans="1:5">
      <c r="A954" s="258" t="s">
        <v>128</v>
      </c>
      <c r="B954" s="242"/>
      <c r="C954" s="242"/>
      <c r="D954" s="239"/>
      <c r="E954" s="237"/>
    </row>
    <row r="955" s="61" customFormat="1" ht="18" customHeight="1" spans="1:5">
      <c r="A955" s="258" t="s">
        <v>831</v>
      </c>
      <c r="B955" s="242"/>
      <c r="C955" s="242"/>
      <c r="D955" s="239"/>
      <c r="E955" s="237"/>
    </row>
    <row r="956" s="61" customFormat="1" ht="18" customHeight="1" spans="1:5">
      <c r="A956" s="258" t="s">
        <v>846</v>
      </c>
      <c r="B956" s="242"/>
      <c r="C956" s="242"/>
      <c r="D956" s="239"/>
      <c r="E956" s="237"/>
    </row>
    <row r="957" s="61" customFormat="1" ht="18" customHeight="1" spans="1:5">
      <c r="A957" s="258" t="s">
        <v>847</v>
      </c>
      <c r="B957" s="242"/>
      <c r="C957" s="242"/>
      <c r="D957" s="239"/>
      <c r="E957" s="237"/>
    </row>
    <row r="958" s="61" customFormat="1" ht="18" customHeight="1" spans="1:5">
      <c r="A958" s="258" t="s">
        <v>848</v>
      </c>
      <c r="B958" s="238"/>
      <c r="C958" s="238"/>
      <c r="D958" s="239"/>
      <c r="E958" s="237"/>
    </row>
    <row r="959" s="61" customFormat="1" ht="18" customHeight="1" spans="1:5">
      <c r="A959" s="258" t="s">
        <v>849</v>
      </c>
      <c r="B959" s="242"/>
      <c r="C959" s="242"/>
      <c r="D959" s="239"/>
      <c r="E959" s="237"/>
    </row>
    <row r="960" s="61" customFormat="1" ht="18" customHeight="1" spans="1:5">
      <c r="A960" s="258" t="s">
        <v>850</v>
      </c>
      <c r="B960" s="242"/>
      <c r="C960" s="242"/>
      <c r="D960" s="239"/>
      <c r="E960" s="237"/>
    </row>
    <row r="961" s="61" customFormat="1" ht="18" customHeight="1" spans="1:5">
      <c r="A961" s="258" t="s">
        <v>851</v>
      </c>
      <c r="B961" s="242"/>
      <c r="C961" s="242"/>
      <c r="D961" s="239"/>
      <c r="E961" s="237"/>
    </row>
    <row r="962" s="61" customFormat="1" ht="18" customHeight="1" spans="1:5">
      <c r="A962" s="258" t="s">
        <v>852</v>
      </c>
      <c r="B962" s="242"/>
      <c r="C962" s="242"/>
      <c r="D962" s="239"/>
      <c r="E962" s="237"/>
    </row>
    <row r="963" s="61" customFormat="1" ht="18" customHeight="1" spans="1:5">
      <c r="A963" s="258" t="s">
        <v>853</v>
      </c>
      <c r="B963" s="238">
        <f>SUM(B964:B965)</f>
        <v>1186</v>
      </c>
      <c r="C963" s="238">
        <f>SUM(C964:C965)</f>
        <v>1180</v>
      </c>
      <c r="D963" s="239">
        <f t="shared" ref="D963:D967" si="86">C963/B963</f>
        <v>0.994940978077572</v>
      </c>
      <c r="E963" s="237"/>
    </row>
    <row r="964" s="61" customFormat="1" ht="18" customHeight="1" spans="1:5">
      <c r="A964" s="258" t="s">
        <v>854</v>
      </c>
      <c r="B964" s="242">
        <v>945</v>
      </c>
      <c r="C964" s="242">
        <v>940</v>
      </c>
      <c r="D964" s="239">
        <f t="shared" si="86"/>
        <v>0.994708994708995</v>
      </c>
      <c r="E964" s="237"/>
    </row>
    <row r="965" s="61" customFormat="1" ht="18" customHeight="1" spans="1:5">
      <c r="A965" s="258" t="s">
        <v>855</v>
      </c>
      <c r="B965" s="242">
        <v>241</v>
      </c>
      <c r="C965" s="242">
        <v>240</v>
      </c>
      <c r="D965" s="239">
        <f t="shared" si="86"/>
        <v>0.995850622406639</v>
      </c>
      <c r="E965" s="237"/>
    </row>
    <row r="966" s="61" customFormat="1" ht="18" customHeight="1" spans="1:5">
      <c r="A966" s="258" t="s">
        <v>856</v>
      </c>
      <c r="B966" s="238">
        <f>B967+B977+B993+B998+B1009+B1016+B1024</f>
        <v>9959</v>
      </c>
      <c r="C966" s="238">
        <f>C967+C977+C993+C998+C1009+C1016+C1024</f>
        <v>9937</v>
      </c>
      <c r="D966" s="239">
        <f t="shared" si="86"/>
        <v>0.99779094286575</v>
      </c>
      <c r="E966" s="237"/>
    </row>
    <row r="967" s="61" customFormat="1" ht="18" customHeight="1" spans="1:5">
      <c r="A967" s="258" t="s">
        <v>857</v>
      </c>
      <c r="B967" s="238">
        <f>SUM(B968:B976)</f>
        <v>37</v>
      </c>
      <c r="C967" s="238">
        <f>SUM(C968:C976)</f>
        <v>37</v>
      </c>
      <c r="D967" s="239">
        <f t="shared" si="86"/>
        <v>1</v>
      </c>
      <c r="E967" s="237"/>
    </row>
    <row r="968" s="61" customFormat="1" ht="18" customHeight="1" spans="1:5">
      <c r="A968" s="258" t="s">
        <v>126</v>
      </c>
      <c r="B968" s="242"/>
      <c r="C968" s="243"/>
      <c r="D968" s="239"/>
      <c r="E968" s="237"/>
    </row>
    <row r="969" s="61" customFormat="1" ht="18" customHeight="1" spans="1:5">
      <c r="A969" s="258" t="s">
        <v>127</v>
      </c>
      <c r="B969" s="242"/>
      <c r="C969" s="243"/>
      <c r="D969" s="239"/>
      <c r="E969" s="237"/>
    </row>
    <row r="970" s="61" customFormat="1" ht="18" customHeight="1" spans="1:5">
      <c r="A970" s="258" t="s">
        <v>128</v>
      </c>
      <c r="B970" s="242"/>
      <c r="C970" s="243"/>
      <c r="D970" s="239"/>
      <c r="E970" s="237"/>
    </row>
    <row r="971" s="61" customFormat="1" ht="18" customHeight="1" spans="1:5">
      <c r="A971" s="258" t="s">
        <v>858</v>
      </c>
      <c r="B971" s="242"/>
      <c r="C971" s="243"/>
      <c r="D971" s="239"/>
      <c r="E971" s="237"/>
    </row>
    <row r="972" s="61" customFormat="1" ht="18" customHeight="1" spans="1:5">
      <c r="A972" s="258" t="s">
        <v>859</v>
      </c>
      <c r="B972" s="242"/>
      <c r="C972" s="243"/>
      <c r="D972" s="239"/>
      <c r="E972" s="237"/>
    </row>
    <row r="973" s="61" customFormat="1" ht="18" customHeight="1" spans="1:5">
      <c r="A973" s="258" t="s">
        <v>860</v>
      </c>
      <c r="B973" s="242"/>
      <c r="C973" s="243"/>
      <c r="D973" s="239"/>
      <c r="E973" s="237"/>
    </row>
    <row r="974" s="61" customFormat="1" ht="18" customHeight="1" spans="1:5">
      <c r="A974" s="258" t="s">
        <v>861</v>
      </c>
      <c r="B974" s="242"/>
      <c r="C974" s="243"/>
      <c r="D974" s="239"/>
      <c r="E974" s="237"/>
    </row>
    <row r="975" s="61" customFormat="1" ht="18" customHeight="1" spans="1:5">
      <c r="A975" s="258" t="s">
        <v>862</v>
      </c>
      <c r="B975" s="242"/>
      <c r="C975" s="243"/>
      <c r="D975" s="239"/>
      <c r="E975" s="237"/>
    </row>
    <row r="976" s="61" customFormat="1" ht="18" customHeight="1" spans="1:5">
      <c r="A976" s="258" t="s">
        <v>863</v>
      </c>
      <c r="B976" s="242">
        <v>37</v>
      </c>
      <c r="C976" s="242">
        <v>37</v>
      </c>
      <c r="D976" s="239">
        <f t="shared" ref="D976:D979" si="87">C976/B976</f>
        <v>1</v>
      </c>
      <c r="E976" s="237"/>
    </row>
    <row r="977" s="61" customFormat="1" ht="18" customHeight="1" spans="1:5">
      <c r="A977" s="258" t="s">
        <v>864</v>
      </c>
      <c r="B977" s="238">
        <f>SUM(B978:B992)</f>
        <v>392</v>
      </c>
      <c r="C977" s="238">
        <f>SUM(C978:C992)</f>
        <v>400</v>
      </c>
      <c r="D977" s="239">
        <f t="shared" si="87"/>
        <v>1.02040816326531</v>
      </c>
      <c r="E977" s="237"/>
    </row>
    <row r="978" s="61" customFormat="1" ht="18" customHeight="1" spans="1:5">
      <c r="A978" s="258" t="s">
        <v>126</v>
      </c>
      <c r="B978" s="242">
        <v>96</v>
      </c>
      <c r="C978" s="242">
        <v>100</v>
      </c>
      <c r="D978" s="239">
        <f t="shared" si="87"/>
        <v>1.04166666666667</v>
      </c>
      <c r="E978" s="237"/>
    </row>
    <row r="979" s="61" customFormat="1" ht="18" customHeight="1" spans="1:5">
      <c r="A979" s="258" t="s">
        <v>127</v>
      </c>
      <c r="B979" s="242">
        <v>56</v>
      </c>
      <c r="C979" s="242">
        <v>60</v>
      </c>
      <c r="D979" s="239">
        <f t="shared" si="87"/>
        <v>1.07142857142857</v>
      </c>
      <c r="E979" s="237"/>
    </row>
    <row r="980" s="61" customFormat="1" ht="18" customHeight="1" spans="1:5">
      <c r="A980" s="258" t="s">
        <v>128</v>
      </c>
      <c r="B980" s="242"/>
      <c r="C980" s="242"/>
      <c r="D980" s="239"/>
      <c r="E980" s="237"/>
    </row>
    <row r="981" s="61" customFormat="1" ht="18" customHeight="1" spans="1:5">
      <c r="A981" s="258" t="s">
        <v>865</v>
      </c>
      <c r="B981" s="242"/>
      <c r="C981" s="242"/>
      <c r="D981" s="239"/>
      <c r="E981" s="237"/>
    </row>
    <row r="982" s="61" customFormat="1" ht="18" customHeight="1" spans="1:5">
      <c r="A982" s="258" t="s">
        <v>866</v>
      </c>
      <c r="B982" s="242"/>
      <c r="C982" s="242"/>
      <c r="D982" s="239"/>
      <c r="E982" s="237"/>
    </row>
    <row r="983" s="61" customFormat="1" ht="18" customHeight="1" spans="1:5">
      <c r="A983" s="258" t="s">
        <v>867</v>
      </c>
      <c r="B983" s="242"/>
      <c r="C983" s="242"/>
      <c r="D983" s="239"/>
      <c r="E983" s="237"/>
    </row>
    <row r="984" s="61" customFormat="1" ht="18" customHeight="1" spans="1:5">
      <c r="A984" s="258" t="s">
        <v>868</v>
      </c>
      <c r="B984" s="242"/>
      <c r="C984" s="242"/>
      <c r="D984" s="239"/>
      <c r="E984" s="237"/>
    </row>
    <row r="985" s="61" customFormat="1" ht="18" customHeight="1" spans="1:5">
      <c r="A985" s="258" t="s">
        <v>869</v>
      </c>
      <c r="B985" s="242"/>
      <c r="C985" s="242"/>
      <c r="D985" s="239"/>
      <c r="E985" s="237"/>
    </row>
    <row r="986" s="61" customFormat="1" ht="18" customHeight="1" spans="1:5">
      <c r="A986" s="258" t="s">
        <v>870</v>
      </c>
      <c r="B986" s="242"/>
      <c r="C986" s="242"/>
      <c r="D986" s="239"/>
      <c r="E986" s="237"/>
    </row>
    <row r="987" s="61" customFormat="1" ht="18" customHeight="1" spans="1:5">
      <c r="A987" s="258" t="s">
        <v>871</v>
      </c>
      <c r="B987" s="242"/>
      <c r="C987" s="242"/>
      <c r="D987" s="239"/>
      <c r="E987" s="237"/>
    </row>
    <row r="988" s="61" customFormat="1" ht="18" customHeight="1" spans="1:5">
      <c r="A988" s="258" t="s">
        <v>872</v>
      </c>
      <c r="B988" s="242"/>
      <c r="C988" s="242"/>
      <c r="D988" s="239"/>
      <c r="E988" s="237"/>
    </row>
    <row r="989" s="61" customFormat="1" ht="18" customHeight="1" spans="1:5">
      <c r="A989" s="258" t="s">
        <v>873</v>
      </c>
      <c r="B989" s="242"/>
      <c r="C989" s="242"/>
      <c r="D989" s="239"/>
      <c r="E989" s="237"/>
    </row>
    <row r="990" s="61" customFormat="1" ht="18" customHeight="1" spans="1:5">
      <c r="A990" s="258" t="s">
        <v>874</v>
      </c>
      <c r="B990" s="242"/>
      <c r="C990" s="242"/>
      <c r="D990" s="239"/>
      <c r="E990" s="237"/>
    </row>
    <row r="991" s="61" customFormat="1" ht="18" customHeight="1" spans="1:5">
      <c r="A991" s="258" t="s">
        <v>875</v>
      </c>
      <c r="B991" s="242"/>
      <c r="C991" s="242"/>
      <c r="D991" s="239"/>
      <c r="E991" s="237"/>
    </row>
    <row r="992" s="61" customFormat="1" ht="18" customHeight="1" spans="1:5">
      <c r="A992" s="258" t="s">
        <v>876</v>
      </c>
      <c r="B992" s="242">
        <v>240</v>
      </c>
      <c r="C992" s="242">
        <v>240</v>
      </c>
      <c r="D992" s="239">
        <f t="shared" ref="D992:D995" si="88">C992/B992</f>
        <v>1</v>
      </c>
      <c r="E992" s="237"/>
    </row>
    <row r="993" s="61" customFormat="1" ht="18" customHeight="1" spans="1:5">
      <c r="A993" s="258" t="s">
        <v>877</v>
      </c>
      <c r="B993" s="238">
        <f>SUM(B994:B997)</f>
        <v>712</v>
      </c>
      <c r="C993" s="238">
        <f>SUM(C994:C997)</f>
        <v>700</v>
      </c>
      <c r="D993" s="239">
        <f t="shared" si="88"/>
        <v>0.98314606741573</v>
      </c>
      <c r="E993" s="237"/>
    </row>
    <row r="994" s="61" customFormat="1" ht="18" customHeight="1" spans="1:5">
      <c r="A994" s="258" t="s">
        <v>126</v>
      </c>
      <c r="B994" s="242">
        <v>457</v>
      </c>
      <c r="C994" s="242">
        <v>450</v>
      </c>
      <c r="D994" s="239">
        <f t="shared" si="88"/>
        <v>0.984682713347921</v>
      </c>
      <c r="E994" s="237"/>
    </row>
    <row r="995" s="61" customFormat="1" ht="18" customHeight="1" spans="1:5">
      <c r="A995" s="258" t="s">
        <v>127</v>
      </c>
      <c r="B995" s="242">
        <v>255</v>
      </c>
      <c r="C995" s="242">
        <v>250</v>
      </c>
      <c r="D995" s="239">
        <f t="shared" si="88"/>
        <v>0.980392156862745</v>
      </c>
      <c r="E995" s="237"/>
    </row>
    <row r="996" s="61" customFormat="1" ht="18" customHeight="1" spans="1:5">
      <c r="A996" s="258" t="s">
        <v>128</v>
      </c>
      <c r="B996" s="242"/>
      <c r="C996" s="242"/>
      <c r="D996" s="239"/>
      <c r="E996" s="237"/>
    </row>
    <row r="997" s="61" customFormat="1" ht="18" customHeight="1" spans="1:5">
      <c r="A997" s="258" t="s">
        <v>878</v>
      </c>
      <c r="B997" s="242"/>
      <c r="C997" s="242"/>
      <c r="D997" s="239"/>
      <c r="E997" s="237"/>
    </row>
    <row r="998" s="61" customFormat="1" ht="18" customHeight="1" spans="1:5">
      <c r="A998" s="258" t="s">
        <v>879</v>
      </c>
      <c r="B998" s="238"/>
      <c r="C998" s="238"/>
      <c r="D998" s="239"/>
      <c r="E998" s="237"/>
    </row>
    <row r="999" s="61" customFormat="1" ht="18" customHeight="1" spans="1:5">
      <c r="A999" s="258" t="s">
        <v>126</v>
      </c>
      <c r="B999" s="242"/>
      <c r="C999" s="242"/>
      <c r="D999" s="239"/>
      <c r="E999" s="237"/>
    </row>
    <row r="1000" s="61" customFormat="1" ht="18" customHeight="1" spans="1:5">
      <c r="A1000" s="258" t="s">
        <v>127</v>
      </c>
      <c r="B1000" s="242"/>
      <c r="C1000" s="242"/>
      <c r="D1000" s="239"/>
      <c r="E1000" s="237"/>
    </row>
    <row r="1001" s="61" customFormat="1" ht="18" customHeight="1" spans="1:5">
      <c r="A1001" s="258" t="s">
        <v>128</v>
      </c>
      <c r="B1001" s="242"/>
      <c r="C1001" s="242"/>
      <c r="D1001" s="239"/>
      <c r="E1001" s="237"/>
    </row>
    <row r="1002" s="61" customFormat="1" ht="18" customHeight="1" spans="1:5">
      <c r="A1002" s="258" t="s">
        <v>880</v>
      </c>
      <c r="B1002" s="242"/>
      <c r="C1002" s="242"/>
      <c r="D1002" s="239"/>
      <c r="E1002" s="237"/>
    </row>
    <row r="1003" s="61" customFormat="1" ht="18" customHeight="1" spans="1:5">
      <c r="A1003" s="258" t="s">
        <v>881</v>
      </c>
      <c r="B1003" s="242"/>
      <c r="C1003" s="242"/>
      <c r="D1003" s="239"/>
      <c r="E1003" s="237"/>
    </row>
    <row r="1004" s="61" customFormat="1" ht="18" customHeight="1" spans="1:5">
      <c r="A1004" s="258" t="s">
        <v>882</v>
      </c>
      <c r="B1004" s="242"/>
      <c r="C1004" s="242"/>
      <c r="D1004" s="239"/>
      <c r="E1004" s="237"/>
    </row>
    <row r="1005" s="61" customFormat="1" ht="18" customHeight="1" spans="1:5">
      <c r="A1005" s="258" t="s">
        <v>883</v>
      </c>
      <c r="B1005" s="242"/>
      <c r="C1005" s="242"/>
      <c r="D1005" s="239"/>
      <c r="E1005" s="237"/>
    </row>
    <row r="1006" s="61" customFormat="1" ht="18" customHeight="1" spans="1:5">
      <c r="A1006" s="258" t="s">
        <v>884</v>
      </c>
      <c r="B1006" s="242"/>
      <c r="C1006" s="242"/>
      <c r="D1006" s="239"/>
      <c r="E1006" s="237"/>
    </row>
    <row r="1007" s="61" customFormat="1" ht="18" customHeight="1" spans="1:5">
      <c r="A1007" s="258" t="s">
        <v>135</v>
      </c>
      <c r="B1007" s="242"/>
      <c r="C1007" s="242"/>
      <c r="D1007" s="239"/>
      <c r="E1007" s="237"/>
    </row>
    <row r="1008" s="61" customFormat="1" ht="18" customHeight="1" spans="1:5">
      <c r="A1008" s="258" t="s">
        <v>885</v>
      </c>
      <c r="B1008" s="242"/>
      <c r="C1008" s="242"/>
      <c r="D1008" s="239"/>
      <c r="E1008" s="237"/>
    </row>
    <row r="1009" s="61" customFormat="1" ht="18" customHeight="1" spans="1:5">
      <c r="A1009" s="258" t="s">
        <v>886</v>
      </c>
      <c r="B1009" s="238"/>
      <c r="C1009" s="238"/>
      <c r="D1009" s="239"/>
      <c r="E1009" s="237"/>
    </row>
    <row r="1010" s="61" customFormat="1" ht="18" customHeight="1" spans="1:5">
      <c r="A1010" s="258" t="s">
        <v>126</v>
      </c>
      <c r="B1010" s="242"/>
      <c r="C1010" s="242"/>
      <c r="D1010" s="239"/>
      <c r="E1010" s="237"/>
    </row>
    <row r="1011" s="61" customFormat="1" ht="18" customHeight="1" spans="1:5">
      <c r="A1011" s="258" t="s">
        <v>127</v>
      </c>
      <c r="B1011" s="242"/>
      <c r="C1011" s="242"/>
      <c r="D1011" s="239"/>
      <c r="E1011" s="237"/>
    </row>
    <row r="1012" s="61" customFormat="1" ht="18" customHeight="1" spans="1:5">
      <c r="A1012" s="258" t="s">
        <v>128</v>
      </c>
      <c r="B1012" s="242"/>
      <c r="C1012" s="242"/>
      <c r="D1012" s="239"/>
      <c r="E1012" s="237"/>
    </row>
    <row r="1013" s="61" customFormat="1" ht="18" customHeight="1" spans="1:5">
      <c r="A1013" s="258" t="s">
        <v>887</v>
      </c>
      <c r="B1013" s="242"/>
      <c r="C1013" s="242"/>
      <c r="D1013" s="239"/>
      <c r="E1013" s="237"/>
    </row>
    <row r="1014" s="61" customFormat="1" ht="18" customHeight="1" spans="1:5">
      <c r="A1014" s="258" t="s">
        <v>888</v>
      </c>
      <c r="B1014" s="242"/>
      <c r="C1014" s="242"/>
      <c r="D1014" s="239"/>
      <c r="E1014" s="237"/>
    </row>
    <row r="1015" s="61" customFormat="1" ht="18" customHeight="1" spans="1:5">
      <c r="A1015" s="258" t="s">
        <v>889</v>
      </c>
      <c r="B1015" s="242"/>
      <c r="C1015" s="242"/>
      <c r="D1015" s="239"/>
      <c r="E1015" s="237"/>
    </row>
    <row r="1016" s="61" customFormat="1" ht="18" customHeight="1" spans="1:5">
      <c r="A1016" s="258" t="s">
        <v>890</v>
      </c>
      <c r="B1016" s="238">
        <f>SUM(B1017:B1023)</f>
        <v>8716</v>
      </c>
      <c r="C1016" s="238">
        <f>SUM(C1017:C1023)</f>
        <v>8700</v>
      </c>
      <c r="D1016" s="239">
        <f>C1016/B1016</f>
        <v>0.998164295548417</v>
      </c>
      <c r="E1016" s="237"/>
    </row>
    <row r="1017" s="61" customFormat="1" ht="18" customHeight="1" spans="1:5">
      <c r="A1017" s="258" t="s">
        <v>126</v>
      </c>
      <c r="B1017" s="242"/>
      <c r="C1017" s="242"/>
      <c r="D1017" s="239"/>
      <c r="E1017" s="237"/>
    </row>
    <row r="1018" s="61" customFormat="1" ht="18" customHeight="1" spans="1:5">
      <c r="A1018" s="258" t="s">
        <v>127</v>
      </c>
      <c r="B1018" s="242"/>
      <c r="C1018" s="242"/>
      <c r="D1018" s="239"/>
      <c r="E1018" s="237"/>
    </row>
    <row r="1019" s="61" customFormat="1" ht="18" customHeight="1" spans="1:5">
      <c r="A1019" s="258" t="s">
        <v>128</v>
      </c>
      <c r="B1019" s="242"/>
      <c r="C1019" s="242"/>
      <c r="D1019" s="239"/>
      <c r="E1019" s="237"/>
    </row>
    <row r="1020" s="61" customFormat="1" ht="18" customHeight="1" spans="1:5">
      <c r="A1020" s="258" t="s">
        <v>891</v>
      </c>
      <c r="B1020" s="242"/>
      <c r="C1020" s="242"/>
      <c r="D1020" s="239"/>
      <c r="E1020" s="237"/>
    </row>
    <row r="1021" s="61" customFormat="1" ht="18" customHeight="1" spans="1:5">
      <c r="A1021" s="258" t="s">
        <v>892</v>
      </c>
      <c r="B1021" s="242">
        <v>8531</v>
      </c>
      <c r="C1021" s="242">
        <v>8500</v>
      </c>
      <c r="D1021" s="239">
        <f t="shared" ref="D1021:D1024" si="89">C1021/B1021</f>
        <v>0.996366193881139</v>
      </c>
      <c r="E1021" s="237"/>
    </row>
    <row r="1022" s="61" customFormat="1" ht="18" customHeight="1" spans="1:5">
      <c r="A1022" s="258" t="s">
        <v>893</v>
      </c>
      <c r="B1022" s="242"/>
      <c r="C1022" s="242"/>
      <c r="D1022" s="239"/>
      <c r="E1022" s="237"/>
    </row>
    <row r="1023" s="61" customFormat="1" ht="18" customHeight="1" spans="1:5">
      <c r="A1023" s="258" t="s">
        <v>894</v>
      </c>
      <c r="B1023" s="242">
        <v>185</v>
      </c>
      <c r="C1023" s="242">
        <v>200</v>
      </c>
      <c r="D1023" s="239">
        <f t="shared" si="89"/>
        <v>1.08108108108108</v>
      </c>
      <c r="E1023" s="237"/>
    </row>
    <row r="1024" s="61" customFormat="1" ht="18" customHeight="1" spans="1:5">
      <c r="A1024" s="258" t="s">
        <v>895</v>
      </c>
      <c r="B1024" s="238">
        <f>SUM(B1025:B1029)</f>
        <v>102</v>
      </c>
      <c r="C1024" s="238">
        <f>SUM(C1025:C1029)</f>
        <v>100</v>
      </c>
      <c r="D1024" s="239">
        <f t="shared" si="89"/>
        <v>0.980392156862745</v>
      </c>
      <c r="E1024" s="237"/>
    </row>
    <row r="1025" s="61" customFormat="1" ht="18" customHeight="1" spans="1:5">
      <c r="A1025" s="258" t="s">
        <v>896</v>
      </c>
      <c r="B1025" s="242"/>
      <c r="C1025" s="242"/>
      <c r="D1025" s="239"/>
      <c r="E1025" s="237"/>
    </row>
    <row r="1026" s="61" customFormat="1" ht="18" customHeight="1" spans="1:5">
      <c r="A1026" s="258" t="s">
        <v>897</v>
      </c>
      <c r="B1026" s="242"/>
      <c r="C1026" s="242"/>
      <c r="D1026" s="239"/>
      <c r="E1026" s="237"/>
    </row>
    <row r="1027" s="61" customFormat="1" ht="18" customHeight="1" spans="1:5">
      <c r="A1027" s="258" t="s">
        <v>898</v>
      </c>
      <c r="B1027" s="242"/>
      <c r="C1027" s="242"/>
      <c r="D1027" s="239"/>
      <c r="E1027" s="237"/>
    </row>
    <row r="1028" s="61" customFormat="1" ht="18" customHeight="1" spans="1:5">
      <c r="A1028" s="258" t="s">
        <v>899</v>
      </c>
      <c r="B1028" s="242"/>
      <c r="C1028" s="242"/>
      <c r="D1028" s="239"/>
      <c r="E1028" s="237"/>
    </row>
    <row r="1029" s="61" customFormat="1" ht="18" customHeight="1" spans="1:5">
      <c r="A1029" s="258" t="s">
        <v>900</v>
      </c>
      <c r="B1029" s="242">
        <v>102</v>
      </c>
      <c r="C1029" s="242">
        <v>100</v>
      </c>
      <c r="D1029" s="239">
        <f t="shared" ref="D1029:D1033" si="90">C1029/B1029</f>
        <v>0.980392156862745</v>
      </c>
      <c r="E1029" s="237"/>
    </row>
    <row r="1030" s="61" customFormat="1" ht="18" customHeight="1" spans="1:5">
      <c r="A1030" s="258" t="s">
        <v>901</v>
      </c>
      <c r="B1030" s="238">
        <f>B1031+B1041+B1047</f>
        <v>1351</v>
      </c>
      <c r="C1030" s="238">
        <f>C1031+C1041+C1047</f>
        <v>1340</v>
      </c>
      <c r="D1030" s="239">
        <f t="shared" si="90"/>
        <v>0.991857883049593</v>
      </c>
      <c r="E1030" s="237"/>
    </row>
    <row r="1031" s="61" customFormat="1" ht="18" customHeight="1" spans="1:5">
      <c r="A1031" s="258" t="s">
        <v>902</v>
      </c>
      <c r="B1031" s="238">
        <f>SUM(B1032:B1040)</f>
        <v>1258</v>
      </c>
      <c r="C1031" s="238">
        <f>SUM(C1032:C1040)</f>
        <v>1250</v>
      </c>
      <c r="D1031" s="239">
        <f t="shared" si="90"/>
        <v>0.993640699523052</v>
      </c>
      <c r="E1031" s="237"/>
    </row>
    <row r="1032" s="61" customFormat="1" ht="18" customHeight="1" spans="1:5">
      <c r="A1032" s="258" t="s">
        <v>126</v>
      </c>
      <c r="B1032" s="242">
        <v>272</v>
      </c>
      <c r="C1032" s="242">
        <v>270</v>
      </c>
      <c r="D1032" s="239">
        <f t="shared" si="90"/>
        <v>0.992647058823529</v>
      </c>
      <c r="E1032" s="237"/>
    </row>
    <row r="1033" s="61" customFormat="1" ht="18" customHeight="1" spans="1:5">
      <c r="A1033" s="258" t="s">
        <v>127</v>
      </c>
      <c r="B1033" s="242">
        <v>317</v>
      </c>
      <c r="C1033" s="242">
        <v>310</v>
      </c>
      <c r="D1033" s="239">
        <f t="shared" si="90"/>
        <v>0.977917981072555</v>
      </c>
      <c r="E1033" s="237"/>
    </row>
    <row r="1034" s="61" customFormat="1" ht="18" customHeight="1" spans="1:5">
      <c r="A1034" s="258" t="s">
        <v>128</v>
      </c>
      <c r="B1034" s="242"/>
      <c r="C1034" s="242"/>
      <c r="D1034" s="239"/>
      <c r="E1034" s="237"/>
    </row>
    <row r="1035" s="61" customFormat="1" ht="18" customHeight="1" spans="1:5">
      <c r="A1035" s="258" t="s">
        <v>903</v>
      </c>
      <c r="B1035" s="242"/>
      <c r="C1035" s="242"/>
      <c r="D1035" s="239"/>
      <c r="E1035" s="237"/>
    </row>
    <row r="1036" s="61" customFormat="1" ht="18" customHeight="1" spans="1:5">
      <c r="A1036" s="258" t="s">
        <v>904</v>
      </c>
      <c r="B1036" s="242"/>
      <c r="C1036" s="242"/>
      <c r="D1036" s="239"/>
      <c r="E1036" s="237"/>
    </row>
    <row r="1037" s="61" customFormat="1" ht="18" customHeight="1" spans="1:5">
      <c r="A1037" s="258" t="s">
        <v>905</v>
      </c>
      <c r="B1037" s="242"/>
      <c r="C1037" s="242"/>
      <c r="D1037" s="239"/>
      <c r="E1037" s="237"/>
    </row>
    <row r="1038" s="61" customFormat="1" ht="18" customHeight="1" spans="1:5">
      <c r="A1038" s="258" t="s">
        <v>906</v>
      </c>
      <c r="B1038" s="242"/>
      <c r="C1038" s="242"/>
      <c r="D1038" s="239"/>
      <c r="E1038" s="237"/>
    </row>
    <row r="1039" s="61" customFormat="1" ht="18" customHeight="1" spans="1:5">
      <c r="A1039" s="258" t="s">
        <v>135</v>
      </c>
      <c r="B1039" s="242"/>
      <c r="C1039" s="242"/>
      <c r="D1039" s="239"/>
      <c r="E1039" s="237"/>
    </row>
    <row r="1040" s="61" customFormat="1" ht="18" customHeight="1" spans="1:5">
      <c r="A1040" s="258" t="s">
        <v>907</v>
      </c>
      <c r="B1040" s="242">
        <v>669</v>
      </c>
      <c r="C1040" s="242">
        <v>670</v>
      </c>
      <c r="D1040" s="239">
        <f>C1040/B1040</f>
        <v>1.00149476831091</v>
      </c>
      <c r="E1040" s="237"/>
    </row>
    <row r="1041" s="61" customFormat="1" ht="18" customHeight="1" spans="1:5">
      <c r="A1041" s="258" t="s">
        <v>908</v>
      </c>
      <c r="B1041" s="238">
        <f>SUM(B1042:B1046)</f>
        <v>53</v>
      </c>
      <c r="C1041" s="238">
        <f>SUM(C1042:C1046)</f>
        <v>50</v>
      </c>
      <c r="D1041" s="239">
        <f>C1041/B1041</f>
        <v>0.943396226415094</v>
      </c>
      <c r="E1041" s="237"/>
    </row>
    <row r="1042" s="61" customFormat="1" ht="18" customHeight="1" spans="1:5">
      <c r="A1042" s="258" t="s">
        <v>126</v>
      </c>
      <c r="B1042" s="242"/>
      <c r="C1042" s="242"/>
      <c r="D1042" s="239"/>
      <c r="E1042" s="237"/>
    </row>
    <row r="1043" s="61" customFormat="1" ht="18" customHeight="1" spans="1:5">
      <c r="A1043" s="258" t="s">
        <v>127</v>
      </c>
      <c r="B1043" s="242"/>
      <c r="C1043" s="242"/>
      <c r="D1043" s="239"/>
      <c r="E1043" s="237"/>
    </row>
    <row r="1044" s="61" customFormat="1" ht="18" customHeight="1" spans="1:5">
      <c r="A1044" s="258" t="s">
        <v>128</v>
      </c>
      <c r="B1044" s="242"/>
      <c r="C1044" s="242"/>
      <c r="D1044" s="239"/>
      <c r="E1044" s="237"/>
    </row>
    <row r="1045" s="61" customFormat="1" ht="18" customHeight="1" spans="1:5">
      <c r="A1045" s="258" t="s">
        <v>909</v>
      </c>
      <c r="B1045" s="242"/>
      <c r="C1045" s="242"/>
      <c r="D1045" s="239"/>
      <c r="E1045" s="237"/>
    </row>
    <row r="1046" s="61" customFormat="1" ht="18" customHeight="1" spans="1:5">
      <c r="A1046" s="258" t="s">
        <v>910</v>
      </c>
      <c r="B1046" s="242">
        <v>53</v>
      </c>
      <c r="C1046" s="242">
        <v>50</v>
      </c>
      <c r="D1046" s="239">
        <f t="shared" ref="D1046:D1051" si="91">C1046/B1046</f>
        <v>0.943396226415094</v>
      </c>
      <c r="E1046" s="237"/>
    </row>
    <row r="1047" s="61" customFormat="1" ht="18" customHeight="1" spans="1:5">
      <c r="A1047" s="258" t="s">
        <v>911</v>
      </c>
      <c r="B1047" s="238">
        <f>SUM(B1048:B1049)</f>
        <v>40</v>
      </c>
      <c r="C1047" s="238">
        <f>SUM(C1048:C1049)</f>
        <v>40</v>
      </c>
      <c r="D1047" s="239">
        <f t="shared" si="91"/>
        <v>1</v>
      </c>
      <c r="E1047" s="237"/>
    </row>
    <row r="1048" s="61" customFormat="1" ht="18" customHeight="1" spans="1:5">
      <c r="A1048" s="258" t="s">
        <v>912</v>
      </c>
      <c r="B1048" s="242"/>
      <c r="C1048" s="242"/>
      <c r="D1048" s="239"/>
      <c r="E1048" s="237"/>
    </row>
    <row r="1049" s="61" customFormat="1" ht="18" customHeight="1" spans="1:5">
      <c r="A1049" s="258" t="s">
        <v>913</v>
      </c>
      <c r="B1049" s="242">
        <v>40</v>
      </c>
      <c r="C1049" s="242">
        <v>40</v>
      </c>
      <c r="D1049" s="239">
        <f t="shared" si="91"/>
        <v>1</v>
      </c>
      <c r="E1049" s="237"/>
    </row>
    <row r="1050" s="61" customFormat="1" ht="18" customHeight="1" spans="1:5">
      <c r="A1050" s="258" t="s">
        <v>914</v>
      </c>
      <c r="B1050" s="238">
        <f>B1051+B1068+B1074+B1077</f>
        <v>55</v>
      </c>
      <c r="C1050" s="238">
        <f>C1051+C1068+C1074+C1077</f>
        <v>55</v>
      </c>
      <c r="D1050" s="239">
        <f t="shared" si="91"/>
        <v>1</v>
      </c>
      <c r="E1050" s="237"/>
    </row>
    <row r="1051" s="61" customFormat="1" ht="18" customHeight="1" spans="1:5">
      <c r="A1051" s="258" t="s">
        <v>915</v>
      </c>
      <c r="B1051" s="238">
        <f>SUM(B1052:B1057)</f>
        <v>55</v>
      </c>
      <c r="C1051" s="238">
        <f>SUM(C1052:C1057)</f>
        <v>55</v>
      </c>
      <c r="D1051" s="239">
        <f t="shared" si="91"/>
        <v>1</v>
      </c>
      <c r="E1051" s="237"/>
    </row>
    <row r="1052" s="61" customFormat="1" ht="18" customHeight="1" spans="1:5">
      <c r="A1052" s="258" t="s">
        <v>126</v>
      </c>
      <c r="B1052" s="242"/>
      <c r="C1052" s="242"/>
      <c r="D1052" s="239"/>
      <c r="E1052" s="237"/>
    </row>
    <row r="1053" s="61" customFormat="1" ht="18" customHeight="1" spans="1:5">
      <c r="A1053" s="258" t="s">
        <v>127</v>
      </c>
      <c r="B1053" s="242"/>
      <c r="C1053" s="242"/>
      <c r="D1053" s="239"/>
      <c r="E1053" s="237"/>
    </row>
    <row r="1054" s="61" customFormat="1" ht="18" customHeight="1" spans="1:5">
      <c r="A1054" s="258" t="s">
        <v>128</v>
      </c>
      <c r="B1054" s="242"/>
      <c r="C1054" s="242"/>
      <c r="D1054" s="239"/>
      <c r="E1054" s="237"/>
    </row>
    <row r="1055" s="61" customFormat="1" ht="18" customHeight="1" spans="1:5">
      <c r="A1055" s="258" t="s">
        <v>916</v>
      </c>
      <c r="B1055" s="242"/>
      <c r="C1055" s="242"/>
      <c r="D1055" s="239"/>
      <c r="E1055" s="237"/>
    </row>
    <row r="1056" s="61" customFormat="1" ht="18" customHeight="1" spans="1:5">
      <c r="A1056" s="258" t="s">
        <v>135</v>
      </c>
      <c r="B1056" s="242"/>
      <c r="C1056" s="242"/>
      <c r="D1056" s="239"/>
      <c r="E1056" s="237"/>
    </row>
    <row r="1057" s="61" customFormat="1" ht="18" customHeight="1" spans="1:5">
      <c r="A1057" s="258" t="s">
        <v>917</v>
      </c>
      <c r="B1057" s="242">
        <v>55</v>
      </c>
      <c r="C1057" s="242">
        <v>55</v>
      </c>
      <c r="D1057" s="239">
        <f>C1057/B1057</f>
        <v>1</v>
      </c>
      <c r="E1057" s="237"/>
    </row>
    <row r="1058" s="61" customFormat="1" ht="18" customHeight="1" spans="1:5">
      <c r="A1058" s="258" t="s">
        <v>918</v>
      </c>
      <c r="B1058" s="238"/>
      <c r="C1058" s="243"/>
      <c r="D1058" s="239"/>
      <c r="E1058" s="237"/>
    </row>
    <row r="1059" s="61" customFormat="1" ht="18" customHeight="1" spans="1:5">
      <c r="A1059" s="258" t="s">
        <v>919</v>
      </c>
      <c r="B1059" s="242"/>
      <c r="C1059" s="243"/>
      <c r="D1059" s="239"/>
      <c r="E1059" s="237"/>
    </row>
    <row r="1060" s="61" customFormat="1" ht="18" customHeight="1" spans="1:5">
      <c r="A1060" s="258" t="s">
        <v>920</v>
      </c>
      <c r="B1060" s="242"/>
      <c r="C1060" s="243"/>
      <c r="D1060" s="239"/>
      <c r="E1060" s="237"/>
    </row>
    <row r="1061" s="61" customFormat="1" ht="18" customHeight="1" spans="1:5">
      <c r="A1061" s="258" t="s">
        <v>921</v>
      </c>
      <c r="B1061" s="242"/>
      <c r="C1061" s="243"/>
      <c r="D1061" s="239"/>
      <c r="E1061" s="237"/>
    </row>
    <row r="1062" s="61" customFormat="1" ht="18" customHeight="1" spans="1:5">
      <c r="A1062" s="258" t="s">
        <v>922</v>
      </c>
      <c r="B1062" s="242"/>
      <c r="C1062" s="243"/>
      <c r="D1062" s="239"/>
      <c r="E1062" s="237"/>
    </row>
    <row r="1063" s="61" customFormat="1" ht="18" customHeight="1" spans="1:5">
      <c r="A1063" s="258" t="s">
        <v>923</v>
      </c>
      <c r="B1063" s="242"/>
      <c r="C1063" s="243"/>
      <c r="D1063" s="239"/>
      <c r="E1063" s="237"/>
    </row>
    <row r="1064" s="61" customFormat="1" ht="18" customHeight="1" spans="1:5">
      <c r="A1064" s="258" t="s">
        <v>924</v>
      </c>
      <c r="B1064" s="242"/>
      <c r="C1064" s="243"/>
      <c r="D1064" s="239"/>
      <c r="E1064" s="237"/>
    </row>
    <row r="1065" s="61" customFormat="1" ht="18" customHeight="1" spans="1:5">
      <c r="A1065" s="258" t="s">
        <v>925</v>
      </c>
      <c r="B1065" s="242"/>
      <c r="C1065" s="243"/>
      <c r="D1065" s="239"/>
      <c r="E1065" s="237"/>
    </row>
    <row r="1066" s="61" customFormat="1" ht="18" customHeight="1" spans="1:5">
      <c r="A1066" s="258" t="s">
        <v>926</v>
      </c>
      <c r="B1066" s="242"/>
      <c r="C1066" s="243"/>
      <c r="D1066" s="239"/>
      <c r="E1066" s="237"/>
    </row>
    <row r="1067" s="61" customFormat="1" ht="18" customHeight="1" spans="1:5">
      <c r="A1067" s="258" t="s">
        <v>927</v>
      </c>
      <c r="B1067" s="242"/>
      <c r="C1067" s="243"/>
      <c r="D1067" s="239"/>
      <c r="E1067" s="237"/>
    </row>
    <row r="1068" s="61" customFormat="1" ht="18" customHeight="1" spans="1:5">
      <c r="A1068" s="258" t="s">
        <v>928</v>
      </c>
      <c r="B1068" s="238"/>
      <c r="C1068" s="243"/>
      <c r="D1068" s="239"/>
      <c r="E1068" s="237"/>
    </row>
    <row r="1069" s="61" customFormat="1" ht="18" customHeight="1" spans="1:5">
      <c r="A1069" s="258" t="s">
        <v>929</v>
      </c>
      <c r="B1069" s="242"/>
      <c r="C1069" s="243"/>
      <c r="D1069" s="239"/>
      <c r="E1069" s="237"/>
    </row>
    <row r="1070" s="61" customFormat="1" ht="18" customHeight="1" spans="1:5">
      <c r="A1070" s="233" t="s">
        <v>930</v>
      </c>
      <c r="B1070" s="242"/>
      <c r="C1070" s="243"/>
      <c r="D1070" s="239"/>
      <c r="E1070" s="237"/>
    </row>
    <row r="1071" s="61" customFormat="1" ht="18" customHeight="1" spans="1:5">
      <c r="A1071" s="258" t="s">
        <v>931</v>
      </c>
      <c r="B1071" s="242"/>
      <c r="C1071" s="243"/>
      <c r="D1071" s="239"/>
      <c r="E1071" s="237"/>
    </row>
    <row r="1072" s="61" customFormat="1" ht="18" customHeight="1" spans="1:5">
      <c r="A1072" s="258" t="s">
        <v>932</v>
      </c>
      <c r="B1072" s="242"/>
      <c r="C1072" s="243"/>
      <c r="D1072" s="239"/>
      <c r="E1072" s="237"/>
    </row>
    <row r="1073" s="61" customFormat="1" ht="18" customHeight="1" spans="1:5">
      <c r="A1073" s="258" t="s">
        <v>933</v>
      </c>
      <c r="B1073" s="242"/>
      <c r="C1073" s="243"/>
      <c r="D1073" s="239"/>
      <c r="E1073" s="237"/>
    </row>
    <row r="1074" s="61" customFormat="1" ht="18" customHeight="1" spans="1:5">
      <c r="A1074" s="258" t="s">
        <v>934</v>
      </c>
      <c r="B1074" s="238"/>
      <c r="C1074" s="243"/>
      <c r="D1074" s="239"/>
      <c r="E1074" s="237"/>
    </row>
    <row r="1075" s="61" customFormat="1" ht="18" customHeight="1" spans="1:5">
      <c r="A1075" s="258" t="s">
        <v>935</v>
      </c>
      <c r="B1075" s="242"/>
      <c r="C1075" s="243"/>
      <c r="D1075" s="239"/>
      <c r="E1075" s="237"/>
    </row>
    <row r="1076" s="61" customFormat="1" ht="18" customHeight="1" spans="1:5">
      <c r="A1076" s="258" t="s">
        <v>936</v>
      </c>
      <c r="B1076" s="242"/>
      <c r="C1076" s="243"/>
      <c r="D1076" s="239"/>
      <c r="E1076" s="237"/>
    </row>
    <row r="1077" s="61" customFormat="1" ht="18" customHeight="1" spans="1:5">
      <c r="A1077" s="258" t="s">
        <v>937</v>
      </c>
      <c r="B1077" s="238"/>
      <c r="C1077" s="243"/>
      <c r="D1077" s="239"/>
      <c r="E1077" s="237"/>
    </row>
    <row r="1078" s="61" customFormat="1" ht="18" customHeight="1" spans="1:5">
      <c r="A1078" s="258" t="s">
        <v>938</v>
      </c>
      <c r="B1078" s="242"/>
      <c r="C1078" s="243"/>
      <c r="D1078" s="239"/>
      <c r="E1078" s="237"/>
    </row>
    <row r="1079" s="61" customFormat="1" ht="18" customHeight="1" spans="1:5">
      <c r="A1079" s="258" t="s">
        <v>939</v>
      </c>
      <c r="B1079" s="242"/>
      <c r="C1079" s="243"/>
      <c r="D1079" s="239"/>
      <c r="E1079" s="237"/>
    </row>
    <row r="1080" s="61" customFormat="1" ht="18" customHeight="1" spans="1:5">
      <c r="A1080" s="258" t="s">
        <v>940</v>
      </c>
      <c r="B1080" s="238"/>
      <c r="C1080" s="243"/>
      <c r="D1080" s="239"/>
      <c r="E1080" s="237"/>
    </row>
    <row r="1081" s="61" customFormat="1" ht="18" customHeight="1" spans="1:5">
      <c r="A1081" s="258" t="s">
        <v>941</v>
      </c>
      <c r="B1081" s="242"/>
      <c r="C1081" s="243"/>
      <c r="D1081" s="239"/>
      <c r="E1081" s="237"/>
    </row>
    <row r="1082" s="61" customFormat="1" ht="18" customHeight="1" spans="1:5">
      <c r="A1082" s="258" t="s">
        <v>942</v>
      </c>
      <c r="B1082" s="242"/>
      <c r="C1082" s="243"/>
      <c r="D1082" s="239"/>
      <c r="E1082" s="237"/>
    </row>
    <row r="1083" s="61" customFormat="1" ht="18" customHeight="1" spans="1:5">
      <c r="A1083" s="258" t="s">
        <v>943</v>
      </c>
      <c r="B1083" s="242"/>
      <c r="C1083" s="243"/>
      <c r="D1083" s="239"/>
      <c r="E1083" s="237"/>
    </row>
    <row r="1084" s="61" customFormat="1" ht="18" customHeight="1" spans="1:5">
      <c r="A1084" s="258" t="s">
        <v>944</v>
      </c>
      <c r="B1084" s="242"/>
      <c r="C1084" s="243"/>
      <c r="D1084" s="239"/>
      <c r="E1084" s="237"/>
    </row>
    <row r="1085" s="61" customFormat="1" ht="18" customHeight="1" spans="1:5">
      <c r="A1085" s="258" t="s">
        <v>945</v>
      </c>
      <c r="B1085" s="242"/>
      <c r="C1085" s="243"/>
      <c r="D1085" s="239"/>
      <c r="E1085" s="237"/>
    </row>
    <row r="1086" s="61" customFormat="1" ht="18" customHeight="1" spans="1:5">
      <c r="A1086" s="258" t="s">
        <v>946</v>
      </c>
      <c r="B1086" s="242"/>
      <c r="C1086" s="243"/>
      <c r="D1086" s="239"/>
      <c r="E1086" s="237"/>
    </row>
    <row r="1087" s="61" customFormat="1" ht="18" customHeight="1" spans="1:5">
      <c r="A1087" s="258" t="s">
        <v>947</v>
      </c>
      <c r="B1087" s="242"/>
      <c r="C1087" s="243"/>
      <c r="D1087" s="239"/>
      <c r="E1087" s="237"/>
    </row>
    <row r="1088" s="61" customFormat="1" ht="18" customHeight="1" spans="1:5">
      <c r="A1088" s="258" t="s">
        <v>948</v>
      </c>
      <c r="B1088" s="242"/>
      <c r="C1088" s="243"/>
      <c r="D1088" s="239"/>
      <c r="E1088" s="237"/>
    </row>
    <row r="1089" s="61" customFormat="1" ht="18" customHeight="1" spans="1:5">
      <c r="A1089" s="258" t="s">
        <v>949</v>
      </c>
      <c r="B1089" s="242"/>
      <c r="C1089" s="243"/>
      <c r="D1089" s="239"/>
      <c r="E1089" s="237"/>
    </row>
    <row r="1090" s="61" customFormat="1" ht="18" customHeight="1" spans="1:5">
      <c r="A1090" s="258" t="s">
        <v>950</v>
      </c>
      <c r="B1090" s="238">
        <f>B1091+B1118+B1133</f>
        <v>4676</v>
      </c>
      <c r="C1090" s="238">
        <f>C1091+C1118+C1133</f>
        <v>4684</v>
      </c>
      <c r="D1090" s="239">
        <f t="shared" ref="D1090:D1093" si="92">C1090/B1090</f>
        <v>1.00171086398631</v>
      </c>
      <c r="E1090" s="237"/>
    </row>
    <row r="1091" s="61" customFormat="1" ht="18" customHeight="1" spans="1:5">
      <c r="A1091" s="258" t="s">
        <v>951</v>
      </c>
      <c r="B1091" s="238">
        <f>SUM(B1092:B1117)</f>
        <v>4424</v>
      </c>
      <c r="C1091" s="238">
        <f>SUM(C1092:C1117)</f>
        <v>4450</v>
      </c>
      <c r="D1091" s="239">
        <f t="shared" si="92"/>
        <v>1.00587703435805</v>
      </c>
      <c r="E1091" s="237"/>
    </row>
    <row r="1092" s="61" customFormat="1" ht="18" customHeight="1" spans="1:5">
      <c r="A1092" s="258" t="s">
        <v>126</v>
      </c>
      <c r="B1092" s="242">
        <v>1964</v>
      </c>
      <c r="C1092" s="242">
        <v>2000</v>
      </c>
      <c r="D1092" s="239">
        <f t="shared" si="92"/>
        <v>1.0183299389002</v>
      </c>
      <c r="E1092" s="237"/>
    </row>
    <row r="1093" s="61" customFormat="1" ht="18" customHeight="1" spans="1:5">
      <c r="A1093" s="258" t="s">
        <v>127</v>
      </c>
      <c r="B1093" s="242">
        <v>726</v>
      </c>
      <c r="C1093" s="242">
        <v>720</v>
      </c>
      <c r="D1093" s="239">
        <f t="shared" si="92"/>
        <v>0.991735537190083</v>
      </c>
      <c r="E1093" s="237"/>
    </row>
    <row r="1094" s="61" customFormat="1" ht="18" customHeight="1" spans="1:5">
      <c r="A1094" s="258" t="s">
        <v>128</v>
      </c>
      <c r="B1094" s="242"/>
      <c r="C1094" s="242"/>
      <c r="D1094" s="239"/>
      <c r="E1094" s="237"/>
    </row>
    <row r="1095" s="61" customFormat="1" ht="18" customHeight="1" spans="1:5">
      <c r="A1095" s="258" t="s">
        <v>952</v>
      </c>
      <c r="B1095" s="242">
        <v>50</v>
      </c>
      <c r="C1095" s="242">
        <v>50</v>
      </c>
      <c r="D1095" s="239">
        <f t="shared" ref="D1095:D1099" si="93">C1095/B1095</f>
        <v>1</v>
      </c>
      <c r="E1095" s="237"/>
    </row>
    <row r="1096" s="61" customFormat="1" ht="18" customHeight="1" spans="1:5">
      <c r="A1096" s="258" t="s">
        <v>953</v>
      </c>
      <c r="B1096" s="242">
        <v>846</v>
      </c>
      <c r="C1096" s="242">
        <v>850</v>
      </c>
      <c r="D1096" s="239">
        <f t="shared" si="93"/>
        <v>1.00472813238771</v>
      </c>
      <c r="E1096" s="237"/>
    </row>
    <row r="1097" s="61" customFormat="1" ht="18" customHeight="1" spans="1:5">
      <c r="A1097" s="258" t="s">
        <v>954</v>
      </c>
      <c r="B1097" s="242"/>
      <c r="C1097" s="242"/>
      <c r="D1097" s="239"/>
      <c r="E1097" s="237"/>
    </row>
    <row r="1098" s="61" customFormat="1" ht="18" customHeight="1" spans="1:5">
      <c r="A1098" s="258" t="s">
        <v>955</v>
      </c>
      <c r="B1098" s="242"/>
      <c r="C1098" s="242"/>
      <c r="D1098" s="239"/>
      <c r="E1098" s="237"/>
    </row>
    <row r="1099" s="61" customFormat="1" ht="18" customHeight="1" spans="1:5">
      <c r="A1099" s="258" t="s">
        <v>956</v>
      </c>
      <c r="B1099" s="242">
        <v>236</v>
      </c>
      <c r="C1099" s="242">
        <v>230</v>
      </c>
      <c r="D1099" s="239">
        <f t="shared" si="93"/>
        <v>0.974576271186441</v>
      </c>
      <c r="E1099" s="237"/>
    </row>
    <row r="1100" s="61" customFormat="1" ht="18" customHeight="1" spans="1:5">
      <c r="A1100" s="258" t="s">
        <v>957</v>
      </c>
      <c r="B1100" s="242"/>
      <c r="C1100" s="242"/>
      <c r="D1100" s="239"/>
      <c r="E1100" s="237"/>
    </row>
    <row r="1101" s="61" customFormat="1" ht="18" customHeight="1" spans="1:5">
      <c r="A1101" s="258" t="s">
        <v>958</v>
      </c>
      <c r="B1101" s="242"/>
      <c r="C1101" s="242"/>
      <c r="D1101" s="239"/>
      <c r="E1101" s="237"/>
    </row>
    <row r="1102" s="61" customFormat="1" ht="18" customHeight="1" spans="1:5">
      <c r="A1102" s="258" t="s">
        <v>959</v>
      </c>
      <c r="B1102" s="242"/>
      <c r="C1102" s="242"/>
      <c r="D1102" s="239"/>
      <c r="E1102" s="237"/>
    </row>
    <row r="1103" s="61" customFormat="1" ht="18" customHeight="1" spans="1:5">
      <c r="A1103" s="258" t="s">
        <v>960</v>
      </c>
      <c r="B1103" s="242"/>
      <c r="C1103" s="242"/>
      <c r="D1103" s="239"/>
      <c r="E1103" s="237"/>
    </row>
    <row r="1104" s="61" customFormat="1" ht="18" customHeight="1" spans="1:5">
      <c r="A1104" s="258" t="s">
        <v>961</v>
      </c>
      <c r="B1104" s="242"/>
      <c r="C1104" s="242"/>
      <c r="D1104" s="239"/>
      <c r="E1104" s="237"/>
    </row>
    <row r="1105" s="61" customFormat="1" ht="18" customHeight="1" spans="1:5">
      <c r="A1105" s="258" t="s">
        <v>962</v>
      </c>
      <c r="B1105" s="242"/>
      <c r="C1105" s="242"/>
      <c r="D1105" s="239"/>
      <c r="E1105" s="237"/>
    </row>
    <row r="1106" s="61" customFormat="1" ht="18" customHeight="1" spans="1:5">
      <c r="A1106" s="258" t="s">
        <v>963</v>
      </c>
      <c r="B1106" s="242"/>
      <c r="C1106" s="242"/>
      <c r="D1106" s="239"/>
      <c r="E1106" s="237"/>
    </row>
    <row r="1107" s="61" customFormat="1" ht="18" customHeight="1" spans="1:5">
      <c r="A1107" s="258" t="s">
        <v>964</v>
      </c>
      <c r="B1107" s="242"/>
      <c r="C1107" s="242"/>
      <c r="D1107" s="239"/>
      <c r="E1107" s="237"/>
    </row>
    <row r="1108" s="61" customFormat="1" ht="18" customHeight="1" spans="1:5">
      <c r="A1108" s="258" t="s">
        <v>965</v>
      </c>
      <c r="B1108" s="242"/>
      <c r="C1108" s="242"/>
      <c r="D1108" s="239"/>
      <c r="E1108" s="237"/>
    </row>
    <row r="1109" s="61" customFormat="1" ht="18" customHeight="1" spans="1:5">
      <c r="A1109" s="258" t="s">
        <v>966</v>
      </c>
      <c r="B1109" s="242"/>
      <c r="C1109" s="242"/>
      <c r="D1109" s="239"/>
      <c r="E1109" s="237"/>
    </row>
    <row r="1110" s="61" customFormat="1" ht="18" customHeight="1" spans="1:5">
      <c r="A1110" s="258" t="s">
        <v>967</v>
      </c>
      <c r="B1110" s="242"/>
      <c r="C1110" s="242"/>
      <c r="D1110" s="239"/>
      <c r="E1110" s="237"/>
    </row>
    <row r="1111" s="61" customFormat="1" ht="18" customHeight="1" spans="1:5">
      <c r="A1111" s="258" t="s">
        <v>968</v>
      </c>
      <c r="B1111" s="242"/>
      <c r="C1111" s="242"/>
      <c r="D1111" s="239"/>
      <c r="E1111" s="237"/>
    </row>
    <row r="1112" s="61" customFormat="1" ht="18" customHeight="1" spans="1:5">
      <c r="A1112" s="258" t="s">
        <v>969</v>
      </c>
      <c r="B1112" s="242"/>
      <c r="C1112" s="242"/>
      <c r="D1112" s="239"/>
      <c r="E1112" s="237"/>
    </row>
    <row r="1113" s="61" customFormat="1" ht="18" customHeight="1" spans="1:5">
      <c r="A1113" s="258" t="s">
        <v>970</v>
      </c>
      <c r="B1113" s="242"/>
      <c r="C1113" s="242"/>
      <c r="D1113" s="239"/>
      <c r="E1113" s="237"/>
    </row>
    <row r="1114" s="61" customFormat="1" ht="18" customHeight="1" spans="1:5">
      <c r="A1114" s="258" t="s">
        <v>971</v>
      </c>
      <c r="B1114" s="242"/>
      <c r="C1114" s="242"/>
      <c r="D1114" s="239"/>
      <c r="E1114" s="237"/>
    </row>
    <row r="1115" s="61" customFormat="1" ht="18" customHeight="1" spans="1:5">
      <c r="A1115" s="258" t="s">
        <v>972</v>
      </c>
      <c r="B1115" s="242"/>
      <c r="C1115" s="242"/>
      <c r="D1115" s="239"/>
      <c r="E1115" s="237"/>
    </row>
    <row r="1116" s="61" customFormat="1" ht="18" customHeight="1" spans="1:5">
      <c r="A1116" s="258" t="s">
        <v>135</v>
      </c>
      <c r="B1116" s="242">
        <v>579</v>
      </c>
      <c r="C1116" s="242">
        <v>580</v>
      </c>
      <c r="D1116" s="239">
        <f t="shared" ref="D1116:D1120" si="94">C1116/B1116</f>
        <v>1.00172711571675</v>
      </c>
      <c r="E1116" s="237"/>
    </row>
    <row r="1117" s="61" customFormat="1" ht="18" customHeight="1" spans="1:5">
      <c r="A1117" s="258" t="s">
        <v>973</v>
      </c>
      <c r="B1117" s="242">
        <v>23</v>
      </c>
      <c r="C1117" s="242">
        <v>20</v>
      </c>
      <c r="D1117" s="239">
        <f t="shared" si="94"/>
        <v>0.869565217391304</v>
      </c>
      <c r="E1117" s="237"/>
    </row>
    <row r="1118" s="61" customFormat="1" ht="18" customHeight="1" spans="1:5">
      <c r="A1118" s="258" t="s">
        <v>974</v>
      </c>
      <c r="B1118" s="238">
        <f>SUM(B1119:B1132)</f>
        <v>252</v>
      </c>
      <c r="C1118" s="238">
        <f>SUM(C1119:C1132)</f>
        <v>234</v>
      </c>
      <c r="D1118" s="239">
        <f t="shared" si="94"/>
        <v>0.928571428571429</v>
      </c>
      <c r="E1118" s="237"/>
    </row>
    <row r="1119" s="61" customFormat="1" ht="18" customHeight="1" spans="1:5">
      <c r="A1119" s="258" t="s">
        <v>126</v>
      </c>
      <c r="B1119" s="242">
        <v>34</v>
      </c>
      <c r="C1119" s="242">
        <v>34</v>
      </c>
      <c r="D1119" s="239">
        <f t="shared" si="94"/>
        <v>1</v>
      </c>
      <c r="E1119" s="237"/>
    </row>
    <row r="1120" s="61" customFormat="1" ht="18" customHeight="1" spans="1:5">
      <c r="A1120" s="258" t="s">
        <v>127</v>
      </c>
      <c r="B1120" s="242">
        <v>218</v>
      </c>
      <c r="C1120" s="242">
        <v>200</v>
      </c>
      <c r="D1120" s="239">
        <f t="shared" si="94"/>
        <v>0.917431192660551</v>
      </c>
      <c r="E1120" s="237"/>
    </row>
    <row r="1121" s="61" customFormat="1" ht="18" customHeight="1" spans="1:5">
      <c r="A1121" s="258" t="s">
        <v>128</v>
      </c>
      <c r="B1121" s="242"/>
      <c r="C1121" s="243"/>
      <c r="D1121" s="239"/>
      <c r="E1121" s="237"/>
    </row>
    <row r="1122" s="61" customFormat="1" ht="18" customHeight="1" spans="1:5">
      <c r="A1122" s="258" t="s">
        <v>975</v>
      </c>
      <c r="B1122" s="242"/>
      <c r="C1122" s="243"/>
      <c r="D1122" s="239"/>
      <c r="E1122" s="237"/>
    </row>
    <row r="1123" s="61" customFormat="1" ht="18" customHeight="1" spans="1:5">
      <c r="A1123" s="258" t="s">
        <v>976</v>
      </c>
      <c r="B1123" s="242"/>
      <c r="C1123" s="243"/>
      <c r="D1123" s="239"/>
      <c r="E1123" s="237"/>
    </row>
    <row r="1124" s="61" customFormat="1" ht="18" customHeight="1" spans="1:5">
      <c r="A1124" s="258" t="s">
        <v>977</v>
      </c>
      <c r="B1124" s="242"/>
      <c r="C1124" s="243"/>
      <c r="D1124" s="239"/>
      <c r="E1124" s="237"/>
    </row>
    <row r="1125" s="61" customFormat="1" ht="18" customHeight="1" spans="1:5">
      <c r="A1125" s="258" t="s">
        <v>978</v>
      </c>
      <c r="B1125" s="242"/>
      <c r="C1125" s="243"/>
      <c r="D1125" s="239"/>
      <c r="E1125" s="237"/>
    </row>
    <row r="1126" s="61" customFormat="1" ht="18" customHeight="1" spans="1:5">
      <c r="A1126" s="258" t="s">
        <v>979</v>
      </c>
      <c r="B1126" s="242"/>
      <c r="C1126" s="243"/>
      <c r="D1126" s="239"/>
      <c r="E1126" s="237"/>
    </row>
    <row r="1127" s="61" customFormat="1" ht="18" customHeight="1" spans="1:5">
      <c r="A1127" s="258" t="s">
        <v>980</v>
      </c>
      <c r="B1127" s="242"/>
      <c r="C1127" s="243"/>
      <c r="D1127" s="239"/>
      <c r="E1127" s="237"/>
    </row>
    <row r="1128" s="61" customFormat="1" ht="18" customHeight="1" spans="1:5">
      <c r="A1128" s="258" t="s">
        <v>981</v>
      </c>
      <c r="B1128" s="242"/>
      <c r="C1128" s="243"/>
      <c r="D1128" s="239"/>
      <c r="E1128" s="237"/>
    </row>
    <row r="1129" s="61" customFormat="1" ht="18" customHeight="1" spans="1:5">
      <c r="A1129" s="258" t="s">
        <v>982</v>
      </c>
      <c r="B1129" s="242"/>
      <c r="C1129" s="243"/>
      <c r="D1129" s="239"/>
      <c r="E1129" s="237"/>
    </row>
    <row r="1130" s="61" customFormat="1" ht="18" customHeight="1" spans="1:5">
      <c r="A1130" s="258" t="s">
        <v>983</v>
      </c>
      <c r="B1130" s="242"/>
      <c r="C1130" s="243"/>
      <c r="D1130" s="239"/>
      <c r="E1130" s="237"/>
    </row>
    <row r="1131" s="61" customFormat="1" ht="18" customHeight="1" spans="1:5">
      <c r="A1131" s="258" t="s">
        <v>984</v>
      </c>
      <c r="B1131" s="242"/>
      <c r="C1131" s="243"/>
      <c r="D1131" s="239"/>
      <c r="E1131" s="237"/>
    </row>
    <row r="1132" s="61" customFormat="1" ht="18" customHeight="1" spans="1:5">
      <c r="A1132" s="258" t="s">
        <v>985</v>
      </c>
      <c r="B1132" s="242"/>
      <c r="C1132" s="243"/>
      <c r="D1132" s="239"/>
      <c r="E1132" s="237"/>
    </row>
    <row r="1133" s="61" customFormat="1" ht="18" customHeight="1" spans="1:5">
      <c r="A1133" s="258" t="s">
        <v>986</v>
      </c>
      <c r="B1133" s="242"/>
      <c r="C1133" s="243"/>
      <c r="D1133" s="239"/>
      <c r="E1133" s="237"/>
    </row>
    <row r="1134" s="61" customFormat="1" ht="18" customHeight="1" spans="1:5">
      <c r="A1134" s="258" t="s">
        <v>987</v>
      </c>
      <c r="B1134" s="238">
        <f>B1147+B1151+B1135</f>
        <v>14918</v>
      </c>
      <c r="C1134" s="238">
        <f>C1147+C1151+C1135</f>
        <v>14908</v>
      </c>
      <c r="D1134" s="239">
        <f>C1134/B1134</f>
        <v>0.999329668856415</v>
      </c>
      <c r="E1134" s="237"/>
    </row>
    <row r="1135" s="61" customFormat="1" ht="18" customHeight="1" spans="1:5">
      <c r="A1135" s="258" t="s">
        <v>988</v>
      </c>
      <c r="B1135" s="238">
        <f>SUM(B1136:B1146)</f>
        <v>5593</v>
      </c>
      <c r="C1135" s="238">
        <f>SUM(C1136:C1146)</f>
        <v>5508</v>
      </c>
      <c r="D1135" s="239">
        <f>C1135/B1135</f>
        <v>0.984802431610942</v>
      </c>
      <c r="E1135" s="237"/>
    </row>
    <row r="1136" s="61" customFormat="1" ht="18" customHeight="1" spans="1:5">
      <c r="A1136" s="258" t="s">
        <v>989</v>
      </c>
      <c r="B1136" s="242"/>
      <c r="C1136" s="243"/>
      <c r="D1136" s="239"/>
      <c r="E1136" s="237"/>
    </row>
    <row r="1137" s="61" customFormat="1" ht="18" customHeight="1" spans="1:5">
      <c r="A1137" s="258" t="s">
        <v>990</v>
      </c>
      <c r="B1137" s="242"/>
      <c r="C1137" s="243"/>
      <c r="D1137" s="239"/>
      <c r="E1137" s="237"/>
    </row>
    <row r="1138" s="61" customFormat="1" ht="18" customHeight="1" spans="1:5">
      <c r="A1138" s="258" t="s">
        <v>991</v>
      </c>
      <c r="B1138" s="242"/>
      <c r="C1138" s="243"/>
      <c r="D1138" s="239"/>
      <c r="E1138" s="237"/>
    </row>
    <row r="1139" s="61" customFormat="1" ht="18" customHeight="1" spans="1:5">
      <c r="A1139" s="258" t="s">
        <v>992</v>
      </c>
      <c r="B1139" s="242"/>
      <c r="C1139" s="243"/>
      <c r="D1139" s="239"/>
      <c r="E1139" s="237"/>
    </row>
    <row r="1140" s="61" customFormat="1" ht="18" customHeight="1" spans="1:5">
      <c r="A1140" s="258" t="s">
        <v>993</v>
      </c>
      <c r="B1140" s="242">
        <v>482</v>
      </c>
      <c r="C1140" s="242">
        <v>480</v>
      </c>
      <c r="D1140" s="239">
        <f t="shared" ref="D1140:D1144" si="95">C1140/B1140</f>
        <v>0.995850622406639</v>
      </c>
      <c r="E1140" s="237"/>
    </row>
    <row r="1141" s="61" customFormat="1" ht="18" customHeight="1" spans="1:5">
      <c r="A1141" s="258" t="s">
        <v>994</v>
      </c>
      <c r="B1141" s="242">
        <v>375</v>
      </c>
      <c r="C1141" s="242">
        <v>380</v>
      </c>
      <c r="D1141" s="239">
        <f t="shared" si="95"/>
        <v>1.01333333333333</v>
      </c>
      <c r="E1141" s="237"/>
    </row>
    <row r="1142" s="61" customFormat="1" ht="18" customHeight="1" spans="1:5">
      <c r="A1142" s="258" t="s">
        <v>995</v>
      </c>
      <c r="B1142" s="242">
        <v>5</v>
      </c>
      <c r="C1142" s="242">
        <v>5</v>
      </c>
      <c r="D1142" s="239">
        <f t="shared" si="95"/>
        <v>1</v>
      </c>
      <c r="E1142" s="237"/>
    </row>
    <row r="1143" s="61" customFormat="1" ht="18" customHeight="1" spans="1:5">
      <c r="A1143" s="258" t="s">
        <v>996</v>
      </c>
      <c r="B1143" s="242">
        <v>3742</v>
      </c>
      <c r="C1143" s="242">
        <v>3643</v>
      </c>
      <c r="D1143" s="239">
        <f t="shared" si="95"/>
        <v>0.9735435595938</v>
      </c>
      <c r="E1143" s="237"/>
    </row>
    <row r="1144" s="61" customFormat="1" ht="18" customHeight="1" spans="1:5">
      <c r="A1144" s="258" t="s">
        <v>997</v>
      </c>
      <c r="B1144" s="242">
        <v>253</v>
      </c>
      <c r="C1144" s="242">
        <v>260</v>
      </c>
      <c r="D1144" s="239">
        <f t="shared" si="95"/>
        <v>1.02766798418972</v>
      </c>
      <c r="E1144" s="237"/>
    </row>
    <row r="1145" s="61" customFormat="1" ht="18" customHeight="1" spans="1:5">
      <c r="A1145" s="258" t="s">
        <v>998</v>
      </c>
      <c r="B1145" s="242"/>
      <c r="C1145" s="242"/>
      <c r="D1145" s="239"/>
      <c r="E1145" s="237"/>
    </row>
    <row r="1146" s="61" customFormat="1" ht="18" customHeight="1" spans="1:5">
      <c r="A1146" s="258" t="s">
        <v>999</v>
      </c>
      <c r="B1146" s="242">
        <v>736</v>
      </c>
      <c r="C1146" s="242">
        <v>740</v>
      </c>
      <c r="D1146" s="239">
        <f t="shared" ref="D1146:D1148" si="96">C1146/B1146</f>
        <v>1.0054347826087</v>
      </c>
      <c r="E1146" s="237"/>
    </row>
    <row r="1147" s="61" customFormat="1" ht="18" customHeight="1" spans="1:5">
      <c r="A1147" s="258" t="s">
        <v>1000</v>
      </c>
      <c r="B1147" s="238">
        <f>SUM(B1148:B1150)</f>
        <v>9325</v>
      </c>
      <c r="C1147" s="238">
        <f>SUM(C1148:C1150)</f>
        <v>9400</v>
      </c>
      <c r="D1147" s="239">
        <f t="shared" si="96"/>
        <v>1.00804289544236</v>
      </c>
      <c r="E1147" s="237"/>
    </row>
    <row r="1148" s="61" customFormat="1" ht="18" customHeight="1" spans="1:5">
      <c r="A1148" s="258" t="s">
        <v>1001</v>
      </c>
      <c r="B1148" s="242">
        <v>9325</v>
      </c>
      <c r="C1148" s="242">
        <v>9400</v>
      </c>
      <c r="D1148" s="239">
        <f t="shared" si="96"/>
        <v>1.00804289544236</v>
      </c>
      <c r="E1148" s="237"/>
    </row>
    <row r="1149" s="61" customFormat="1" ht="18" customHeight="1" spans="1:5">
      <c r="A1149" s="258" t="s">
        <v>1002</v>
      </c>
      <c r="B1149" s="242"/>
      <c r="C1149" s="243"/>
      <c r="D1149" s="239"/>
      <c r="E1149" s="237"/>
    </row>
    <row r="1150" s="61" customFormat="1" ht="18" customHeight="1" spans="1:5">
      <c r="A1150" s="258" t="s">
        <v>1003</v>
      </c>
      <c r="B1150" s="242"/>
      <c r="C1150" s="243"/>
      <c r="D1150" s="239"/>
      <c r="E1150" s="237"/>
    </row>
    <row r="1151" s="61" customFormat="1" ht="18" customHeight="1" spans="1:5">
      <c r="A1151" s="258" t="s">
        <v>1004</v>
      </c>
      <c r="B1151" s="238"/>
      <c r="C1151" s="243"/>
      <c r="D1151" s="239"/>
      <c r="E1151" s="237"/>
    </row>
    <row r="1152" s="61" customFormat="1" ht="18" customHeight="1" spans="1:5">
      <c r="A1152" s="258" t="s">
        <v>1005</v>
      </c>
      <c r="B1152" s="242"/>
      <c r="C1152" s="243"/>
      <c r="D1152" s="239"/>
      <c r="E1152" s="237"/>
    </row>
    <row r="1153" s="61" customFormat="1" ht="18" customHeight="1" spans="1:5">
      <c r="A1153" s="258" t="s">
        <v>1006</v>
      </c>
      <c r="B1153" s="242"/>
      <c r="C1153" s="243"/>
      <c r="D1153" s="239"/>
      <c r="E1153" s="237"/>
    </row>
    <row r="1154" s="61" customFormat="1" ht="18" customHeight="1" spans="1:5">
      <c r="A1154" s="258" t="s">
        <v>1007</v>
      </c>
      <c r="B1154" s="242"/>
      <c r="C1154" s="243"/>
      <c r="D1154" s="239"/>
      <c r="E1154" s="237"/>
    </row>
    <row r="1155" s="61" customFormat="1" ht="18" customHeight="1" spans="1:5">
      <c r="A1155" s="258" t="s">
        <v>1008</v>
      </c>
      <c r="B1155" s="238">
        <f>B1156+B1174+B1180+B1186</f>
        <v>2064</v>
      </c>
      <c r="C1155" s="238">
        <f>C1156+C1174+C1180+C1186</f>
        <v>2209</v>
      </c>
      <c r="D1155" s="239">
        <f>C1155/B1155</f>
        <v>1.0702519379845</v>
      </c>
      <c r="E1155" s="237"/>
    </row>
    <row r="1156" s="61" customFormat="1" ht="18" customHeight="1" spans="1:5">
      <c r="A1156" s="258" t="s">
        <v>1009</v>
      </c>
      <c r="B1156" s="238">
        <f>SUM(B1157:B1173)</f>
        <v>927</v>
      </c>
      <c r="C1156" s="238">
        <f>SUM(C1157:C1173)</f>
        <v>1081</v>
      </c>
      <c r="D1156" s="239">
        <f>C1156/B1156</f>
        <v>1.16612729234088</v>
      </c>
      <c r="E1156" s="237"/>
    </row>
    <row r="1157" s="61" customFormat="1" ht="18" customHeight="1" spans="1:5">
      <c r="A1157" s="258" t="s">
        <v>126</v>
      </c>
      <c r="B1157" s="242"/>
      <c r="C1157" s="243"/>
      <c r="D1157" s="239"/>
      <c r="E1157" s="237"/>
    </row>
    <row r="1158" s="61" customFormat="1" ht="18" customHeight="1" spans="1:5">
      <c r="A1158" s="258" t="s">
        <v>127</v>
      </c>
      <c r="B1158" s="242"/>
      <c r="C1158" s="243"/>
      <c r="D1158" s="239"/>
      <c r="E1158" s="237"/>
    </row>
    <row r="1159" s="61" customFormat="1" ht="18" customHeight="1" spans="1:5">
      <c r="A1159" s="258" t="s">
        <v>128</v>
      </c>
      <c r="B1159" s="242"/>
      <c r="C1159" s="243"/>
      <c r="D1159" s="239"/>
      <c r="E1159" s="237"/>
    </row>
    <row r="1160" s="61" customFormat="1" ht="18" customHeight="1" spans="1:5">
      <c r="A1160" s="258" t="s">
        <v>1010</v>
      </c>
      <c r="B1160" s="242"/>
      <c r="C1160" s="243"/>
      <c r="D1160" s="239"/>
      <c r="E1160" s="237"/>
    </row>
    <row r="1161" s="61" customFormat="1" ht="18" customHeight="1" spans="1:5">
      <c r="A1161" s="258" t="s">
        <v>1011</v>
      </c>
      <c r="B1161" s="242"/>
      <c r="C1161" s="243"/>
      <c r="D1161" s="239"/>
      <c r="E1161" s="237"/>
    </row>
    <row r="1162" s="61" customFormat="1" ht="18" customHeight="1" spans="1:5">
      <c r="A1162" s="258" t="s">
        <v>1012</v>
      </c>
      <c r="B1162" s="242"/>
      <c r="C1162" s="243"/>
      <c r="D1162" s="239"/>
      <c r="E1162" s="237"/>
    </row>
    <row r="1163" s="61" customFormat="1" ht="18" customHeight="1" spans="1:5">
      <c r="A1163" s="258" t="s">
        <v>1013</v>
      </c>
      <c r="B1163" s="242"/>
      <c r="C1163" s="243"/>
      <c r="D1163" s="239"/>
      <c r="E1163" s="237"/>
    </row>
    <row r="1164" s="61" customFormat="1" ht="18" customHeight="1" spans="1:5">
      <c r="A1164" s="258" t="s">
        <v>1014</v>
      </c>
      <c r="B1164" s="242">
        <v>93</v>
      </c>
      <c r="C1164" s="242">
        <v>588</v>
      </c>
      <c r="D1164" s="239">
        <f>C1164/B1164</f>
        <v>6.32258064516129</v>
      </c>
      <c r="E1164" s="237"/>
    </row>
    <row r="1165" s="61" customFormat="1" ht="18" customHeight="1" spans="1:5">
      <c r="A1165" s="258" t="s">
        <v>1015</v>
      </c>
      <c r="B1165" s="242"/>
      <c r="C1165" s="242"/>
      <c r="D1165" s="239"/>
      <c r="E1165" s="237"/>
    </row>
    <row r="1166" s="61" customFormat="1" ht="18" customHeight="1" spans="1:5">
      <c r="A1166" s="258" t="s">
        <v>1016</v>
      </c>
      <c r="B1166" s="242"/>
      <c r="C1166" s="242"/>
      <c r="D1166" s="239"/>
      <c r="E1166" s="237"/>
    </row>
    <row r="1167" s="61" customFormat="1" ht="18" customHeight="1" spans="1:5">
      <c r="A1167" s="258" t="s">
        <v>1017</v>
      </c>
      <c r="B1167" s="242">
        <v>439</v>
      </c>
      <c r="C1167" s="242">
        <v>440</v>
      </c>
      <c r="D1167" s="239">
        <f>C1167/B1167</f>
        <v>1.00227790432802</v>
      </c>
      <c r="E1167" s="237"/>
    </row>
    <row r="1168" s="61" customFormat="1" ht="18" customHeight="1" spans="1:5">
      <c r="A1168" s="258" t="s">
        <v>1018</v>
      </c>
      <c r="B1168" s="242"/>
      <c r="C1168" s="243"/>
      <c r="D1168" s="239"/>
      <c r="E1168" s="237"/>
    </row>
    <row r="1169" s="61" customFormat="1" ht="18" customHeight="1" spans="1:5">
      <c r="A1169" s="258" t="s">
        <v>1019</v>
      </c>
      <c r="B1169" s="242"/>
      <c r="C1169" s="243"/>
      <c r="D1169" s="239"/>
      <c r="E1169" s="237"/>
    </row>
    <row r="1170" s="61" customFormat="1" ht="18" customHeight="1" spans="1:5">
      <c r="A1170" s="258" t="s">
        <v>1020</v>
      </c>
      <c r="B1170" s="242"/>
      <c r="C1170" s="243"/>
      <c r="D1170" s="239"/>
      <c r="E1170" s="237"/>
    </row>
    <row r="1171" s="61" customFormat="1" ht="18" customHeight="1" spans="1:5">
      <c r="A1171" s="258" t="s">
        <v>1021</v>
      </c>
      <c r="B1171" s="242"/>
      <c r="C1171" s="243"/>
      <c r="D1171" s="239"/>
      <c r="E1171" s="237"/>
    </row>
    <row r="1172" s="61" customFormat="1" ht="18" customHeight="1" spans="1:5">
      <c r="A1172" s="258" t="s">
        <v>135</v>
      </c>
      <c r="B1172" s="242">
        <v>53</v>
      </c>
      <c r="C1172" s="242">
        <v>53</v>
      </c>
      <c r="D1172" s="239">
        <f>C1172/B1172</f>
        <v>1</v>
      </c>
      <c r="E1172" s="237"/>
    </row>
    <row r="1173" s="61" customFormat="1" ht="18" customHeight="1" spans="1:5">
      <c r="A1173" s="258" t="s">
        <v>1022</v>
      </c>
      <c r="B1173" s="242">
        <v>342</v>
      </c>
      <c r="C1173" s="242"/>
      <c r="D1173" s="239">
        <f>C1173/B1173</f>
        <v>0</v>
      </c>
      <c r="E1173" s="237"/>
    </row>
    <row r="1174" s="61" customFormat="1" ht="18" customHeight="1" spans="1:5">
      <c r="A1174" s="258" t="s">
        <v>1023</v>
      </c>
      <c r="B1174" s="238"/>
      <c r="C1174" s="243"/>
      <c r="D1174" s="239"/>
      <c r="E1174" s="237"/>
    </row>
    <row r="1175" s="61" customFormat="1" ht="18" customHeight="1" spans="1:5">
      <c r="A1175" s="258" t="s">
        <v>1024</v>
      </c>
      <c r="B1175" s="242"/>
      <c r="C1175" s="243"/>
      <c r="D1175" s="239"/>
      <c r="E1175" s="237"/>
    </row>
    <row r="1176" s="61" customFormat="1" ht="18" customHeight="1" spans="1:5">
      <c r="A1176" s="258" t="s">
        <v>1025</v>
      </c>
      <c r="B1176" s="242"/>
      <c r="C1176" s="243"/>
      <c r="D1176" s="239"/>
      <c r="E1176" s="237"/>
    </row>
    <row r="1177" s="61" customFormat="1" ht="18" customHeight="1" spans="1:5">
      <c r="A1177" s="258" t="s">
        <v>1026</v>
      </c>
      <c r="B1177" s="242"/>
      <c r="C1177" s="243"/>
      <c r="D1177" s="239"/>
      <c r="E1177" s="237"/>
    </row>
    <row r="1178" s="61" customFormat="1" ht="18" customHeight="1" spans="1:5">
      <c r="A1178" s="258" t="s">
        <v>1027</v>
      </c>
      <c r="B1178" s="242"/>
      <c r="C1178" s="243"/>
      <c r="D1178" s="239"/>
      <c r="E1178" s="237"/>
    </row>
    <row r="1179" s="61" customFormat="1" ht="18" customHeight="1" spans="1:5">
      <c r="A1179" s="258" t="s">
        <v>1028</v>
      </c>
      <c r="B1179" s="242"/>
      <c r="C1179" s="243"/>
      <c r="D1179" s="239"/>
      <c r="E1179" s="237"/>
    </row>
    <row r="1180" s="61" customFormat="1" ht="18" customHeight="1" spans="1:5">
      <c r="A1180" s="258" t="s">
        <v>1029</v>
      </c>
      <c r="B1180" s="238">
        <f>SUM(B1181:B1185)</f>
        <v>1086</v>
      </c>
      <c r="C1180" s="238">
        <f>SUM(C1181:C1185)</f>
        <v>1078</v>
      </c>
      <c r="D1180" s="239">
        <f t="shared" ref="D1180:D1186" si="97">C1180/B1180</f>
        <v>0.992633517495396</v>
      </c>
      <c r="E1180" s="237"/>
    </row>
    <row r="1181" s="61" customFormat="1" ht="18" customHeight="1" spans="1:5">
      <c r="A1181" s="258" t="s">
        <v>1030</v>
      </c>
      <c r="B1181" s="242">
        <v>1078</v>
      </c>
      <c r="C1181" s="242">
        <v>1078</v>
      </c>
      <c r="D1181" s="239">
        <f t="shared" si="97"/>
        <v>1</v>
      </c>
      <c r="E1181" s="237"/>
    </row>
    <row r="1182" s="61" customFormat="1" ht="18" customHeight="1" spans="1:5">
      <c r="A1182" s="258" t="s">
        <v>1031</v>
      </c>
      <c r="B1182" s="242"/>
      <c r="C1182" s="242"/>
      <c r="D1182" s="239"/>
      <c r="E1182" s="237"/>
    </row>
    <row r="1183" s="61" customFormat="1" ht="18" customHeight="1" spans="1:5">
      <c r="A1183" s="258" t="s">
        <v>1032</v>
      </c>
      <c r="B1183" s="242"/>
      <c r="C1183" s="242"/>
      <c r="D1183" s="239"/>
      <c r="E1183" s="237"/>
    </row>
    <row r="1184" s="61" customFormat="1" ht="18" customHeight="1" spans="1:5">
      <c r="A1184" s="258" t="s">
        <v>1033</v>
      </c>
      <c r="B1184" s="242"/>
      <c r="C1184" s="242"/>
      <c r="D1184" s="239"/>
      <c r="E1184" s="237"/>
    </row>
    <row r="1185" s="61" customFormat="1" ht="18" customHeight="1" spans="1:5">
      <c r="A1185" s="258" t="s">
        <v>1034</v>
      </c>
      <c r="B1185" s="242">
        <v>8</v>
      </c>
      <c r="C1185" s="242"/>
      <c r="D1185" s="239">
        <f t="shared" si="97"/>
        <v>0</v>
      </c>
      <c r="E1185" s="237"/>
    </row>
    <row r="1186" s="61" customFormat="1" ht="18" customHeight="1" spans="1:5">
      <c r="A1186" s="258" t="s">
        <v>1035</v>
      </c>
      <c r="B1186" s="238">
        <f>SUM(B1187:B1198)</f>
        <v>51</v>
      </c>
      <c r="C1186" s="238">
        <f>SUM(C1187:C1198)</f>
        <v>50</v>
      </c>
      <c r="D1186" s="239">
        <f t="shared" si="97"/>
        <v>0.980392156862745</v>
      </c>
      <c r="E1186" s="237"/>
    </row>
    <row r="1187" s="61" customFormat="1" ht="18" customHeight="1" spans="1:5">
      <c r="A1187" s="258" t="s">
        <v>1036</v>
      </c>
      <c r="B1187" s="242"/>
      <c r="C1187" s="243"/>
      <c r="D1187" s="239"/>
      <c r="E1187" s="237"/>
    </row>
    <row r="1188" s="61" customFormat="1" ht="18" customHeight="1" spans="1:5">
      <c r="A1188" s="258" t="s">
        <v>1037</v>
      </c>
      <c r="B1188" s="242"/>
      <c r="C1188" s="243"/>
      <c r="D1188" s="239"/>
      <c r="E1188" s="237"/>
    </row>
    <row r="1189" s="61" customFormat="1" ht="18" customHeight="1" spans="1:5">
      <c r="A1189" s="258" t="s">
        <v>1038</v>
      </c>
      <c r="B1189" s="242"/>
      <c r="C1189" s="243"/>
      <c r="D1189" s="239"/>
      <c r="E1189" s="237"/>
    </row>
    <row r="1190" s="61" customFormat="1" ht="18" customHeight="1" spans="1:5">
      <c r="A1190" s="258" t="s">
        <v>1039</v>
      </c>
      <c r="B1190" s="242"/>
      <c r="C1190" s="243"/>
      <c r="D1190" s="239"/>
      <c r="E1190" s="237"/>
    </row>
    <row r="1191" s="61" customFormat="1" ht="18" customHeight="1" spans="1:5">
      <c r="A1191" s="258" t="s">
        <v>1040</v>
      </c>
      <c r="B1191" s="242"/>
      <c r="C1191" s="243"/>
      <c r="D1191" s="239"/>
      <c r="E1191" s="237"/>
    </row>
    <row r="1192" s="61" customFormat="1" ht="18" customHeight="1" spans="1:5">
      <c r="A1192" s="258" t="s">
        <v>1041</v>
      </c>
      <c r="B1192" s="242"/>
      <c r="C1192" s="243"/>
      <c r="D1192" s="239"/>
      <c r="E1192" s="237"/>
    </row>
    <row r="1193" s="61" customFormat="1" ht="18" customHeight="1" spans="1:5">
      <c r="A1193" s="258" t="s">
        <v>1042</v>
      </c>
      <c r="B1193" s="242"/>
      <c r="C1193" s="243"/>
      <c r="D1193" s="239"/>
      <c r="E1193" s="237"/>
    </row>
    <row r="1194" s="61" customFormat="1" ht="18" customHeight="1" spans="1:5">
      <c r="A1194" s="258" t="s">
        <v>1043</v>
      </c>
      <c r="B1194" s="242"/>
      <c r="C1194" s="243"/>
      <c r="D1194" s="239"/>
      <c r="E1194" s="237"/>
    </row>
    <row r="1195" s="61" customFormat="1" ht="18" customHeight="1" spans="1:5">
      <c r="A1195" s="258" t="s">
        <v>1044</v>
      </c>
      <c r="B1195" s="242"/>
      <c r="C1195" s="243"/>
      <c r="D1195" s="239"/>
      <c r="E1195" s="237"/>
    </row>
    <row r="1196" s="61" customFormat="1" ht="18" customHeight="1" spans="1:5">
      <c r="A1196" s="258" t="s">
        <v>1045</v>
      </c>
      <c r="B1196" s="242"/>
      <c r="C1196" s="243"/>
      <c r="D1196" s="239"/>
      <c r="E1196" s="237"/>
    </row>
    <row r="1197" s="61" customFormat="1" ht="18" customHeight="1" spans="1:5">
      <c r="A1197" s="258" t="s">
        <v>1046</v>
      </c>
      <c r="B1197" s="242">
        <v>51</v>
      </c>
      <c r="C1197" s="242">
        <v>50</v>
      </c>
      <c r="D1197" s="239">
        <f t="shared" ref="D1197:D1202" si="98">C1197/B1197</f>
        <v>0.980392156862745</v>
      </c>
      <c r="E1197" s="237"/>
    </row>
    <row r="1198" s="61" customFormat="1" ht="18" customHeight="1" spans="1:5">
      <c r="A1198" s="258" t="s">
        <v>1047</v>
      </c>
      <c r="B1198" s="242"/>
      <c r="C1198" s="243"/>
      <c r="D1198" s="239"/>
      <c r="E1198" s="237"/>
    </row>
    <row r="1199" s="61" customFormat="1" ht="18" customHeight="1" spans="1:5">
      <c r="A1199" s="258" t="s">
        <v>1048</v>
      </c>
      <c r="B1199" s="238">
        <f>B1200+B1212+B1218+B1224+B1232+B1245+B1249+B1253</f>
        <v>5344</v>
      </c>
      <c r="C1199" s="238">
        <f>C1200+C1212+C1218+C1224+C1232+C1245+C1249+C1253</f>
        <v>5344</v>
      </c>
      <c r="D1199" s="239">
        <f t="shared" si="98"/>
        <v>1</v>
      </c>
      <c r="E1199" s="237"/>
    </row>
    <row r="1200" s="61" customFormat="1" ht="18" customHeight="1" spans="1:5">
      <c r="A1200" s="258" t="s">
        <v>1049</v>
      </c>
      <c r="B1200" s="238">
        <f>SUM(B1201:B1211)</f>
        <v>1477</v>
      </c>
      <c r="C1200" s="238">
        <f>SUM(C1201:C1211)</f>
        <v>1475</v>
      </c>
      <c r="D1200" s="239">
        <f t="shared" si="98"/>
        <v>0.998645903859174</v>
      </c>
      <c r="E1200" s="237"/>
    </row>
    <row r="1201" s="61" customFormat="1" ht="18" customHeight="1" spans="1:5">
      <c r="A1201" s="258" t="s">
        <v>126</v>
      </c>
      <c r="B1201" s="242">
        <v>678</v>
      </c>
      <c r="C1201" s="242">
        <v>680</v>
      </c>
      <c r="D1201" s="239">
        <f t="shared" si="98"/>
        <v>1.00294985250737</v>
      </c>
      <c r="E1201" s="237"/>
    </row>
    <row r="1202" s="61" customFormat="1" ht="18" customHeight="1" spans="1:5">
      <c r="A1202" s="258" t="s">
        <v>127</v>
      </c>
      <c r="B1202" s="242">
        <v>572</v>
      </c>
      <c r="C1202" s="242">
        <v>570</v>
      </c>
      <c r="D1202" s="239">
        <f t="shared" si="98"/>
        <v>0.996503496503496</v>
      </c>
      <c r="E1202" s="237"/>
    </row>
    <row r="1203" s="61" customFormat="1" ht="18" customHeight="1" spans="1:5">
      <c r="A1203" s="258" t="s">
        <v>128</v>
      </c>
      <c r="B1203" s="242"/>
      <c r="C1203" s="242"/>
      <c r="D1203" s="239"/>
      <c r="E1203" s="237"/>
    </row>
    <row r="1204" s="61" customFormat="1" ht="18" customHeight="1" spans="1:5">
      <c r="A1204" s="258" t="s">
        <v>1050</v>
      </c>
      <c r="B1204" s="242">
        <v>11</v>
      </c>
      <c r="C1204" s="242">
        <v>10</v>
      </c>
      <c r="D1204" s="239">
        <f t="shared" ref="D1204:D1208" si="99">C1204/B1204</f>
        <v>0.909090909090909</v>
      </c>
      <c r="E1204" s="237"/>
    </row>
    <row r="1205" s="61" customFormat="1" ht="18" customHeight="1" spans="1:5">
      <c r="A1205" s="258" t="s">
        <v>1051</v>
      </c>
      <c r="B1205" s="242"/>
      <c r="C1205" s="242"/>
      <c r="D1205" s="239"/>
      <c r="E1205" s="237"/>
    </row>
    <row r="1206" s="61" customFormat="1" ht="18" customHeight="1" spans="1:5">
      <c r="A1206" s="258" t="s">
        <v>1052</v>
      </c>
      <c r="B1206" s="242">
        <v>165</v>
      </c>
      <c r="C1206" s="242">
        <v>165</v>
      </c>
      <c r="D1206" s="239">
        <f t="shared" si="99"/>
        <v>1</v>
      </c>
      <c r="E1206" s="237"/>
    </row>
    <row r="1207" s="61" customFormat="1" ht="18" customHeight="1" spans="1:5">
      <c r="A1207" s="258" t="s">
        <v>1053</v>
      </c>
      <c r="B1207" s="242"/>
      <c r="C1207" s="242"/>
      <c r="D1207" s="239"/>
      <c r="E1207" s="237"/>
    </row>
    <row r="1208" s="61" customFormat="1" ht="18" customHeight="1" spans="1:5">
      <c r="A1208" s="258" t="s">
        <v>1054</v>
      </c>
      <c r="B1208" s="242">
        <v>21</v>
      </c>
      <c r="C1208" s="242">
        <v>20</v>
      </c>
      <c r="D1208" s="239">
        <f t="shared" si="99"/>
        <v>0.952380952380952</v>
      </c>
      <c r="E1208" s="237"/>
    </row>
    <row r="1209" s="61" customFormat="1" ht="18" customHeight="1" spans="1:5">
      <c r="A1209" s="258" t="s">
        <v>1055</v>
      </c>
      <c r="B1209" s="242"/>
      <c r="C1209" s="242"/>
      <c r="D1209" s="239"/>
      <c r="E1209" s="237"/>
    </row>
    <row r="1210" s="61" customFormat="1" ht="18" customHeight="1" spans="1:5">
      <c r="A1210" s="258" t="s">
        <v>135</v>
      </c>
      <c r="B1210" s="242"/>
      <c r="C1210" s="242"/>
      <c r="D1210" s="239"/>
      <c r="E1210" s="237"/>
    </row>
    <row r="1211" s="61" customFormat="1" ht="18" customHeight="1" spans="1:5">
      <c r="A1211" s="258" t="s">
        <v>1056</v>
      </c>
      <c r="B1211" s="242">
        <v>30</v>
      </c>
      <c r="C1211" s="242">
        <v>30</v>
      </c>
      <c r="D1211" s="239">
        <f t="shared" ref="D1211:D1216" si="100">C1211/B1211</f>
        <v>1</v>
      </c>
      <c r="E1211" s="237"/>
    </row>
    <row r="1212" s="61" customFormat="1" ht="17" customHeight="1" spans="1:5">
      <c r="A1212" s="258" t="s">
        <v>1057</v>
      </c>
      <c r="B1212" s="238">
        <f>SUM(B1213:B1217)</f>
        <v>560</v>
      </c>
      <c r="C1212" s="238">
        <f>SUM(C1213:C1217)</f>
        <v>560</v>
      </c>
      <c r="D1212" s="239">
        <f t="shared" si="100"/>
        <v>1</v>
      </c>
      <c r="E1212" s="237"/>
    </row>
    <row r="1213" s="61" customFormat="1" ht="18" customHeight="1" spans="1:5">
      <c r="A1213" s="258" t="s">
        <v>126</v>
      </c>
      <c r="B1213" s="242"/>
      <c r="C1213" s="243"/>
      <c r="D1213" s="239"/>
      <c r="E1213" s="237"/>
    </row>
    <row r="1214" s="61" customFormat="1" ht="18" customHeight="1" spans="1:5">
      <c r="A1214" s="258" t="s">
        <v>127</v>
      </c>
      <c r="B1214" s="242"/>
      <c r="C1214" s="243"/>
      <c r="D1214" s="239"/>
      <c r="E1214" s="237"/>
    </row>
    <row r="1215" s="61" customFormat="1" ht="18" customHeight="1" spans="1:5">
      <c r="A1215" s="258" t="s">
        <v>128</v>
      </c>
      <c r="B1215" s="242"/>
      <c r="C1215" s="243"/>
      <c r="D1215" s="239"/>
      <c r="E1215" s="237"/>
    </row>
    <row r="1216" s="61" customFormat="1" ht="18" customHeight="1" spans="1:5">
      <c r="A1216" s="258" t="s">
        <v>1058</v>
      </c>
      <c r="B1216" s="242">
        <v>560</v>
      </c>
      <c r="C1216" s="243">
        <v>560</v>
      </c>
      <c r="D1216" s="239">
        <f t="shared" si="100"/>
        <v>1</v>
      </c>
      <c r="E1216" s="237"/>
    </row>
    <row r="1217" s="61" customFormat="1" ht="18" customHeight="1" spans="1:5">
      <c r="A1217" s="258" t="s">
        <v>1059</v>
      </c>
      <c r="B1217" s="242"/>
      <c r="C1217" s="243"/>
      <c r="D1217" s="239"/>
      <c r="E1217" s="237"/>
    </row>
    <row r="1218" s="61" customFormat="1" ht="18" customHeight="1" spans="1:5">
      <c r="A1218" s="258" t="s">
        <v>1060</v>
      </c>
      <c r="B1218" s="238"/>
      <c r="C1218" s="243"/>
      <c r="D1218" s="239"/>
      <c r="E1218" s="237"/>
    </row>
    <row r="1219" s="61" customFormat="1" ht="18" customHeight="1" spans="1:5">
      <c r="A1219" s="258" t="s">
        <v>126</v>
      </c>
      <c r="B1219" s="242"/>
      <c r="C1219" s="243"/>
      <c r="D1219" s="239"/>
      <c r="E1219" s="237"/>
    </row>
    <row r="1220" s="61" customFormat="1" ht="18" customHeight="1" spans="1:5">
      <c r="A1220" s="258" t="s">
        <v>127</v>
      </c>
      <c r="B1220" s="242"/>
      <c r="C1220" s="243"/>
      <c r="D1220" s="239"/>
      <c r="E1220" s="237"/>
    </row>
    <row r="1221" s="61" customFormat="1" ht="18" customHeight="1" spans="1:5">
      <c r="A1221" s="258" t="s">
        <v>128</v>
      </c>
      <c r="B1221" s="242"/>
      <c r="C1221" s="243"/>
      <c r="D1221" s="239"/>
      <c r="E1221" s="237"/>
    </row>
    <row r="1222" s="61" customFormat="1" ht="18" customHeight="1" spans="1:5">
      <c r="A1222" s="258" t="s">
        <v>1061</v>
      </c>
      <c r="B1222" s="242"/>
      <c r="C1222" s="243"/>
      <c r="D1222" s="239"/>
      <c r="E1222" s="237"/>
    </row>
    <row r="1223" s="61" customFormat="1" ht="18" customHeight="1" spans="1:5">
      <c r="A1223" s="258" t="s">
        <v>1062</v>
      </c>
      <c r="B1223" s="242"/>
      <c r="C1223" s="243"/>
      <c r="D1223" s="239"/>
      <c r="E1223" s="237"/>
    </row>
    <row r="1224" s="61" customFormat="1" ht="18" customHeight="1" spans="1:5">
      <c r="A1224" s="258" t="s">
        <v>1063</v>
      </c>
      <c r="B1224" s="238"/>
      <c r="C1224" s="243"/>
      <c r="D1224" s="239"/>
      <c r="E1224" s="237"/>
    </row>
    <row r="1225" s="61" customFormat="1" ht="18" customHeight="1" spans="1:5">
      <c r="A1225" s="258" t="s">
        <v>126</v>
      </c>
      <c r="B1225" s="242"/>
      <c r="C1225" s="243"/>
      <c r="D1225" s="239"/>
      <c r="E1225" s="237"/>
    </row>
    <row r="1226" s="61" customFormat="1" ht="18" customHeight="1" spans="1:5">
      <c r="A1226" s="258" t="s">
        <v>127</v>
      </c>
      <c r="B1226" s="242"/>
      <c r="C1226" s="243"/>
      <c r="D1226" s="239"/>
      <c r="E1226" s="237"/>
    </row>
    <row r="1227" s="61" customFormat="1" ht="18" customHeight="1" spans="1:5">
      <c r="A1227" s="258" t="s">
        <v>128</v>
      </c>
      <c r="B1227" s="242"/>
      <c r="C1227" s="243"/>
      <c r="D1227" s="239"/>
      <c r="E1227" s="237"/>
    </row>
    <row r="1228" s="61" customFormat="1" ht="18" customHeight="1" spans="1:5">
      <c r="A1228" s="258" t="s">
        <v>1064</v>
      </c>
      <c r="B1228" s="242"/>
      <c r="C1228" s="243"/>
      <c r="D1228" s="239"/>
      <c r="E1228" s="237"/>
    </row>
    <row r="1229" s="61" customFormat="1" ht="18" customHeight="1" spans="1:5">
      <c r="A1229" s="258" t="s">
        <v>1065</v>
      </c>
      <c r="B1229" s="242"/>
      <c r="C1229" s="243"/>
      <c r="D1229" s="239"/>
      <c r="E1229" s="237"/>
    </row>
    <row r="1230" s="61" customFormat="1" ht="18" customHeight="1" spans="1:5">
      <c r="A1230" s="258" t="s">
        <v>135</v>
      </c>
      <c r="B1230" s="242"/>
      <c r="C1230" s="243"/>
      <c r="D1230" s="239"/>
      <c r="E1230" s="237"/>
    </row>
    <row r="1231" s="61" customFormat="1" ht="18" customHeight="1" spans="1:5">
      <c r="A1231" s="258" t="s">
        <v>1066</v>
      </c>
      <c r="B1231" s="242"/>
      <c r="C1231" s="243"/>
      <c r="D1231" s="239"/>
      <c r="E1231" s="237"/>
    </row>
    <row r="1232" s="61" customFormat="1" ht="18" customHeight="1" spans="1:5">
      <c r="A1232" s="258" t="s">
        <v>1067</v>
      </c>
      <c r="B1232" s="238"/>
      <c r="C1232" s="243"/>
      <c r="D1232" s="239"/>
      <c r="E1232" s="237"/>
    </row>
    <row r="1233" s="61" customFormat="1" ht="18" customHeight="1" spans="1:5">
      <c r="A1233" s="258" t="s">
        <v>126</v>
      </c>
      <c r="B1233" s="242"/>
      <c r="C1233" s="243"/>
      <c r="D1233" s="239"/>
      <c r="E1233" s="237"/>
    </row>
    <row r="1234" s="61" customFormat="1" ht="18" customHeight="1" spans="1:5">
      <c r="A1234" s="258" t="s">
        <v>127</v>
      </c>
      <c r="B1234" s="242"/>
      <c r="C1234" s="243"/>
      <c r="D1234" s="239"/>
      <c r="E1234" s="237"/>
    </row>
    <row r="1235" s="61" customFormat="1" ht="18" customHeight="1" spans="1:5">
      <c r="A1235" s="258" t="s">
        <v>128</v>
      </c>
      <c r="B1235" s="242"/>
      <c r="C1235" s="243"/>
      <c r="D1235" s="239"/>
      <c r="E1235" s="237"/>
    </row>
    <row r="1236" s="61" customFormat="1" ht="18" customHeight="1" spans="1:5">
      <c r="A1236" s="258" t="s">
        <v>1068</v>
      </c>
      <c r="B1236" s="242"/>
      <c r="C1236" s="243"/>
      <c r="D1236" s="239"/>
      <c r="E1236" s="237"/>
    </row>
    <row r="1237" s="61" customFormat="1" ht="18" customHeight="1" spans="1:5">
      <c r="A1237" s="258" t="s">
        <v>1069</v>
      </c>
      <c r="B1237" s="242"/>
      <c r="C1237" s="243"/>
      <c r="D1237" s="239"/>
      <c r="E1237" s="237"/>
    </row>
    <row r="1238" s="61" customFormat="1" ht="18" customHeight="1" spans="1:5">
      <c r="A1238" s="258" t="s">
        <v>1070</v>
      </c>
      <c r="B1238" s="242"/>
      <c r="C1238" s="243"/>
      <c r="D1238" s="239"/>
      <c r="E1238" s="237"/>
    </row>
    <row r="1239" s="61" customFormat="1" ht="18" customHeight="1" spans="1:5">
      <c r="A1239" s="258" t="s">
        <v>1071</v>
      </c>
      <c r="B1239" s="242"/>
      <c r="C1239" s="243"/>
      <c r="D1239" s="239"/>
      <c r="E1239" s="237"/>
    </row>
    <row r="1240" s="61" customFormat="1" ht="18" customHeight="1" spans="1:5">
      <c r="A1240" s="258" t="s">
        <v>1072</v>
      </c>
      <c r="B1240" s="242"/>
      <c r="C1240" s="243"/>
      <c r="D1240" s="239"/>
      <c r="E1240" s="237"/>
    </row>
    <row r="1241" s="61" customFormat="1" ht="18" customHeight="1" spans="1:5">
      <c r="A1241" s="258" t="s">
        <v>1073</v>
      </c>
      <c r="B1241" s="242"/>
      <c r="C1241" s="243"/>
      <c r="D1241" s="239"/>
      <c r="E1241" s="237"/>
    </row>
    <row r="1242" s="61" customFormat="1" ht="18" customHeight="1" spans="1:5">
      <c r="A1242" s="258" t="s">
        <v>1074</v>
      </c>
      <c r="B1242" s="242"/>
      <c r="C1242" s="243"/>
      <c r="D1242" s="239"/>
      <c r="E1242" s="237"/>
    </row>
    <row r="1243" s="61" customFormat="1" ht="18" customHeight="1" spans="1:5">
      <c r="A1243" s="258" t="s">
        <v>1075</v>
      </c>
      <c r="B1243" s="242"/>
      <c r="C1243" s="243"/>
      <c r="D1243" s="239"/>
      <c r="E1243" s="237"/>
    </row>
    <row r="1244" s="61" customFormat="1" ht="18" customHeight="1" spans="1:5">
      <c r="A1244" s="258" t="s">
        <v>1076</v>
      </c>
      <c r="B1244" s="242"/>
      <c r="C1244" s="243"/>
      <c r="D1244" s="239"/>
      <c r="E1244" s="237"/>
    </row>
    <row r="1245" s="61" customFormat="1" ht="18" customHeight="1" spans="1:5">
      <c r="A1245" s="258" t="s">
        <v>1077</v>
      </c>
      <c r="B1245" s="238">
        <f>SUM(B1246:B1248)</f>
        <v>744</v>
      </c>
      <c r="C1245" s="238">
        <f>SUM(C1246:C1248)</f>
        <v>740</v>
      </c>
      <c r="D1245" s="239">
        <f t="shared" ref="D1245:D1247" si="101">C1245/B1245</f>
        <v>0.994623655913978</v>
      </c>
      <c r="E1245" s="237"/>
    </row>
    <row r="1246" s="61" customFormat="1" ht="18" customHeight="1" spans="1:5">
      <c r="A1246" s="258" t="s">
        <v>1078</v>
      </c>
      <c r="B1246" s="242">
        <v>453</v>
      </c>
      <c r="C1246" s="242">
        <v>450</v>
      </c>
      <c r="D1246" s="239">
        <f t="shared" si="101"/>
        <v>0.993377483443709</v>
      </c>
      <c r="E1246" s="237"/>
    </row>
    <row r="1247" s="61" customFormat="1" ht="18" customHeight="1" spans="1:5">
      <c r="A1247" s="258" t="s">
        <v>1079</v>
      </c>
      <c r="B1247" s="242">
        <v>291</v>
      </c>
      <c r="C1247" s="242">
        <v>290</v>
      </c>
      <c r="D1247" s="239">
        <f t="shared" si="101"/>
        <v>0.996563573883162</v>
      </c>
      <c r="E1247" s="237"/>
    </row>
    <row r="1248" s="61" customFormat="1" ht="18" customHeight="1" spans="1:5">
      <c r="A1248" s="258" t="s">
        <v>1080</v>
      </c>
      <c r="B1248" s="242"/>
      <c r="C1248" s="242"/>
      <c r="D1248" s="239"/>
      <c r="E1248" s="237"/>
    </row>
    <row r="1249" s="61" customFormat="1" ht="18" customHeight="1" spans="1:5">
      <c r="A1249" s="258" t="s">
        <v>1081</v>
      </c>
      <c r="B1249" s="238">
        <f>SUM(B1250:B1252)</f>
        <v>2389</v>
      </c>
      <c r="C1249" s="238">
        <f>SUM(C1250:C1252)</f>
        <v>2395</v>
      </c>
      <c r="D1249" s="239">
        <f t="shared" ref="D1249:D1257" si="102">C1249/B1249</f>
        <v>1.00251151109251</v>
      </c>
      <c r="E1249" s="237"/>
    </row>
    <row r="1250" s="61" customFormat="1" ht="18" customHeight="1" spans="1:5">
      <c r="A1250" s="258" t="s">
        <v>1082</v>
      </c>
      <c r="B1250" s="242">
        <v>2194</v>
      </c>
      <c r="C1250" s="242">
        <v>2200</v>
      </c>
      <c r="D1250" s="239">
        <f t="shared" si="102"/>
        <v>1.00273473108478</v>
      </c>
      <c r="E1250" s="237"/>
    </row>
    <row r="1251" s="61" customFormat="1" ht="18" customHeight="1" spans="1:5">
      <c r="A1251" s="258" t="s">
        <v>1083</v>
      </c>
      <c r="B1251" s="242">
        <v>195</v>
      </c>
      <c r="C1251" s="242">
        <v>195</v>
      </c>
      <c r="D1251" s="239"/>
      <c r="E1251" s="237"/>
    </row>
    <row r="1252" s="61" customFormat="1" ht="18" customHeight="1" spans="1:5">
      <c r="A1252" s="258" t="s">
        <v>1084</v>
      </c>
      <c r="B1252" s="242"/>
      <c r="C1252" s="242"/>
      <c r="D1252" s="239"/>
      <c r="E1252" s="237"/>
    </row>
    <row r="1253" s="61" customFormat="1" ht="18" customHeight="1" spans="1:5">
      <c r="A1253" s="258" t="s">
        <v>1085</v>
      </c>
      <c r="B1253" s="242">
        <v>174</v>
      </c>
      <c r="C1253" s="242">
        <v>174</v>
      </c>
      <c r="D1253" s="239">
        <f t="shared" si="102"/>
        <v>1</v>
      </c>
      <c r="E1253" s="237"/>
    </row>
    <row r="1254" s="61" customFormat="1" ht="18" customHeight="1" spans="1:5">
      <c r="A1254" s="258" t="s">
        <v>1086</v>
      </c>
      <c r="B1254" s="238">
        <v>0</v>
      </c>
      <c r="C1254" s="243">
        <v>6500</v>
      </c>
      <c r="D1254" s="239"/>
      <c r="E1254" s="237"/>
    </row>
    <row r="1255" s="61" customFormat="1" ht="18" customHeight="1" spans="1:5">
      <c r="A1255" s="258" t="s">
        <v>1087</v>
      </c>
      <c r="B1255" s="238">
        <f>SUM(B1256)</f>
        <v>6452</v>
      </c>
      <c r="C1255" s="238">
        <f>SUM(C1256)</f>
        <v>6874</v>
      </c>
      <c r="D1255" s="239">
        <f t="shared" si="102"/>
        <v>1.06540607563546</v>
      </c>
      <c r="E1255" s="237"/>
    </row>
    <row r="1256" s="61" customFormat="1" ht="18" customHeight="1" spans="1:5">
      <c r="A1256" s="258" t="s">
        <v>1088</v>
      </c>
      <c r="B1256" s="238">
        <f>SUM(B1257:B1260)</f>
        <v>6452</v>
      </c>
      <c r="C1256" s="238">
        <f>SUM(C1257:C1260)</f>
        <v>6874</v>
      </c>
      <c r="D1256" s="239">
        <f t="shared" si="102"/>
        <v>1.06540607563546</v>
      </c>
      <c r="E1256" s="237"/>
    </row>
    <row r="1257" s="61" customFormat="1" ht="18" customHeight="1" spans="1:5">
      <c r="A1257" s="258" t="s">
        <v>1089</v>
      </c>
      <c r="B1257" s="242">
        <v>6452</v>
      </c>
      <c r="C1257" s="243">
        <v>6874</v>
      </c>
      <c r="D1257" s="239">
        <f t="shared" si="102"/>
        <v>1.06540607563546</v>
      </c>
      <c r="E1257" s="237"/>
    </row>
    <row r="1258" s="61" customFormat="1" ht="18" customHeight="1" spans="1:5">
      <c r="A1258" s="258" t="s">
        <v>1090</v>
      </c>
      <c r="B1258" s="242"/>
      <c r="C1258" s="243"/>
      <c r="D1258" s="239"/>
      <c r="E1258" s="237"/>
    </row>
    <row r="1259" s="61" customFormat="1" ht="18" customHeight="1" spans="1:5">
      <c r="A1259" s="258" t="s">
        <v>1091</v>
      </c>
      <c r="B1259" s="242"/>
      <c r="C1259" s="243"/>
      <c r="D1259" s="239"/>
      <c r="E1259" s="237"/>
    </row>
    <row r="1260" s="61" customFormat="1" ht="18" customHeight="1" spans="1:5">
      <c r="A1260" s="258" t="s">
        <v>1092</v>
      </c>
      <c r="B1260" s="242"/>
      <c r="C1260" s="243"/>
      <c r="D1260" s="239"/>
      <c r="E1260" s="237"/>
    </row>
    <row r="1261" s="61" customFormat="1" ht="18" customHeight="1" spans="1:5">
      <c r="A1261" s="237" t="s">
        <v>1093</v>
      </c>
      <c r="B1261" s="238"/>
      <c r="C1261" s="243"/>
      <c r="D1261" s="239"/>
      <c r="E1261" s="237"/>
    </row>
    <row r="1262" s="61" customFormat="1" ht="18" customHeight="1" spans="1:5">
      <c r="A1262" s="237" t="s">
        <v>1094</v>
      </c>
      <c r="B1262" s="257"/>
      <c r="C1262" s="255"/>
      <c r="D1262" s="239"/>
      <c r="E1262" s="254"/>
    </row>
    <row r="1263" s="61" customFormat="1" ht="18" customHeight="1" spans="1:5">
      <c r="A1263" s="237" t="s">
        <v>1095</v>
      </c>
      <c r="B1263" s="238">
        <v>1547</v>
      </c>
      <c r="C1263" s="243">
        <v>1500</v>
      </c>
      <c r="D1263" s="239">
        <f t="shared" ref="D1263:D1268" si="103">C1263/B1263</f>
        <v>0.96961861667744</v>
      </c>
      <c r="E1263" s="237"/>
    </row>
    <row r="1264" s="61" customFormat="1" ht="18" customHeight="1" spans="1:5">
      <c r="A1264" s="237" t="s">
        <v>1096</v>
      </c>
      <c r="B1264" s="242"/>
      <c r="C1264" s="243"/>
      <c r="D1264" s="239"/>
      <c r="E1264" s="237"/>
    </row>
    <row r="1265" s="61" customFormat="1" ht="18" customHeight="1" spans="1:5">
      <c r="A1265" s="237" t="s">
        <v>949</v>
      </c>
      <c r="B1265" s="238">
        <v>1547</v>
      </c>
      <c r="C1265" s="243">
        <v>1500</v>
      </c>
      <c r="D1265" s="239">
        <f t="shared" si="103"/>
        <v>0.96961861667744</v>
      </c>
      <c r="E1265" s="237"/>
    </row>
    <row r="1266" s="61" customFormat="1" ht="18" customHeight="1" spans="1:5">
      <c r="A1266" s="237"/>
      <c r="B1266" s="238"/>
      <c r="C1266" s="238"/>
      <c r="D1266" s="239"/>
      <c r="E1266" s="237"/>
    </row>
    <row r="1267" s="61" customFormat="1" ht="18" customHeight="1" spans="1:5">
      <c r="A1267" s="237"/>
      <c r="B1267" s="238"/>
      <c r="C1267" s="238"/>
      <c r="D1267" s="239"/>
      <c r="E1267" s="237"/>
    </row>
    <row r="1268" s="61" customFormat="1" ht="31" customHeight="1" spans="1:5">
      <c r="A1268" s="260" t="s">
        <v>1097</v>
      </c>
      <c r="B1268" s="238">
        <f>B4+B233+B237+B249+B339+B390+B446+B503+B628+B698+B772+B791+B902+B966+B1030+B1050+B1080+B1090+B1134+B1155+B1199+B1254+B1255+B1261+B1263</f>
        <v>476509</v>
      </c>
      <c r="C1268" s="238">
        <f>C4+C233+C237+C249+C339+C390+C446+C503+C628+C698+C772+C791+C902+C966+C1030+C1050+C1080+C1090+C1134+C1155+C1199+C1254+C1255+C1261+C1263</f>
        <v>559500</v>
      </c>
      <c r="D1268" s="261">
        <f t="shared" si="103"/>
        <v>1.17416460129819</v>
      </c>
      <c r="E1268" s="237"/>
    </row>
    <row r="1269" s="61" customFormat="1" ht="14.25" spans="1:6">
      <c r="A1269" s="233"/>
      <c r="B1269" s="233"/>
      <c r="C1269" s="265"/>
      <c r="F1269" s="266"/>
    </row>
  </sheetData>
  <mergeCells count="1">
    <mergeCell ref="A1:E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1"/>
  <sheetViews>
    <sheetView workbookViewId="0">
      <pane ySplit="4" topLeftCell="A47" activePane="bottomLeft" state="frozen"/>
      <selection/>
      <selection pane="bottomLeft" activeCell="E4" sqref="E4:E51"/>
    </sheetView>
  </sheetViews>
  <sheetFormatPr defaultColWidth="10" defaultRowHeight="13.5" outlineLevelCol="4"/>
  <cols>
    <col min="1" max="1" width="7.875" style="1" customWidth="1"/>
    <col min="2" max="2" width="8.41666666666667" style="1" customWidth="1"/>
    <col min="3" max="3" width="17.5" style="1" customWidth="1"/>
    <col min="4" max="4" width="25.7833333333333" style="1" customWidth="1"/>
    <col min="5" max="5" width="17.5" style="1" customWidth="1"/>
    <col min="6" max="6" width="9.76666666666667" style="1" customWidth="1"/>
    <col min="7" max="16384" width="10" style="1"/>
  </cols>
  <sheetData>
    <row r="1" s="1" customFormat="1" ht="42.25" customHeight="1" spans="1:5">
      <c r="A1" s="262" t="s">
        <v>8</v>
      </c>
      <c r="B1" s="262"/>
      <c r="C1" s="262"/>
      <c r="D1" s="262"/>
      <c r="E1" s="262"/>
    </row>
    <row r="2" s="1" customFormat="1" ht="25" customHeight="1" spans="1:5">
      <c r="A2" s="221"/>
      <c r="B2" s="26"/>
      <c r="E2" s="222" t="s">
        <v>63</v>
      </c>
    </row>
    <row r="3" s="1" customFormat="1" ht="50.85" customHeight="1" spans="1:5">
      <c r="A3" s="223" t="s">
        <v>1098</v>
      </c>
      <c r="B3" s="223"/>
      <c r="C3" s="223" t="s">
        <v>1099</v>
      </c>
      <c r="D3" s="223" t="s">
        <v>1100</v>
      </c>
      <c r="E3" s="223" t="s">
        <v>89</v>
      </c>
    </row>
    <row r="4" s="1" customFormat="1" ht="39.65" customHeight="1" spans="1:5">
      <c r="A4" s="223" t="s">
        <v>1101</v>
      </c>
      <c r="B4" s="223" t="s">
        <v>1102</v>
      </c>
      <c r="C4" s="223" t="s">
        <v>89</v>
      </c>
      <c r="D4" s="223"/>
      <c r="E4" s="224">
        <f>E5+E17+E43</f>
        <v>162699</v>
      </c>
    </row>
    <row r="5" s="1" customFormat="1" ht="26.05" customHeight="1" spans="1:5">
      <c r="A5" s="225" t="s">
        <v>1103</v>
      </c>
      <c r="B5" s="226"/>
      <c r="C5" s="226" t="s">
        <v>1103</v>
      </c>
      <c r="D5" s="226" t="s">
        <v>1104</v>
      </c>
      <c r="E5" s="224">
        <f>SUM(E6:E16)</f>
        <v>135372</v>
      </c>
    </row>
    <row r="6" s="1" customFormat="1" ht="26.05" customHeight="1" spans="1:5">
      <c r="A6" s="225" t="s">
        <v>1103</v>
      </c>
      <c r="B6" s="225" t="s">
        <v>1105</v>
      </c>
      <c r="C6" s="227" t="s">
        <v>1106</v>
      </c>
      <c r="D6" s="228" t="s">
        <v>1107</v>
      </c>
      <c r="E6" s="229">
        <v>49593</v>
      </c>
    </row>
    <row r="7" s="1" customFormat="1" ht="26.05" customHeight="1" spans="1:5">
      <c r="A7" s="225" t="s">
        <v>1103</v>
      </c>
      <c r="B7" s="225" t="s">
        <v>1105</v>
      </c>
      <c r="C7" s="227" t="s">
        <v>1108</v>
      </c>
      <c r="D7" s="228" t="s">
        <v>1109</v>
      </c>
      <c r="E7" s="229">
        <v>5438</v>
      </c>
    </row>
    <row r="8" s="1" customFormat="1" ht="26.05" customHeight="1" spans="1:5">
      <c r="A8" s="225" t="s">
        <v>1103</v>
      </c>
      <c r="B8" s="225" t="s">
        <v>1105</v>
      </c>
      <c r="C8" s="227" t="s">
        <v>1110</v>
      </c>
      <c r="D8" s="228" t="s">
        <v>1111</v>
      </c>
      <c r="E8" s="229">
        <v>19950</v>
      </c>
    </row>
    <row r="9" s="1" customFormat="1" ht="26.05" customHeight="1" spans="1:5">
      <c r="A9" s="225" t="s">
        <v>1103</v>
      </c>
      <c r="B9" s="225" t="s">
        <v>1105</v>
      </c>
      <c r="C9" s="227" t="s">
        <v>1112</v>
      </c>
      <c r="D9" s="228" t="s">
        <v>1113</v>
      </c>
      <c r="E9" s="229"/>
    </row>
    <row r="10" s="1" customFormat="1" ht="26.05" customHeight="1" spans="1:5">
      <c r="A10" s="225" t="s">
        <v>1103</v>
      </c>
      <c r="B10" s="225" t="s">
        <v>1105</v>
      </c>
      <c r="C10" s="227" t="s">
        <v>1114</v>
      </c>
      <c r="D10" s="228" t="s">
        <v>1115</v>
      </c>
      <c r="E10" s="229">
        <v>18622</v>
      </c>
    </row>
    <row r="11" s="1" customFormat="1" ht="26.05" customHeight="1" spans="1:5">
      <c r="A11" s="225" t="s">
        <v>1103</v>
      </c>
      <c r="B11" s="225" t="s">
        <v>1105</v>
      </c>
      <c r="C11" s="227" t="s">
        <v>1116</v>
      </c>
      <c r="D11" s="228" t="s">
        <v>1117</v>
      </c>
      <c r="E11" s="229">
        <v>13703</v>
      </c>
    </row>
    <row r="12" s="1" customFormat="1" ht="26.05" customHeight="1" spans="1:5">
      <c r="A12" s="225" t="s">
        <v>1103</v>
      </c>
      <c r="B12" s="225" t="s">
        <v>1105</v>
      </c>
      <c r="C12" s="227" t="s">
        <v>1118</v>
      </c>
      <c r="D12" s="228" t="s">
        <v>1119</v>
      </c>
      <c r="E12" s="229"/>
    </row>
    <row r="13" s="1" customFormat="1" ht="26.05" customHeight="1" spans="1:5">
      <c r="A13" s="225" t="s">
        <v>1103</v>
      </c>
      <c r="B13" s="225" t="s">
        <v>1105</v>
      </c>
      <c r="C13" s="227" t="s">
        <v>1120</v>
      </c>
      <c r="D13" s="228" t="s">
        <v>1121</v>
      </c>
      <c r="E13" s="229">
        <v>6321</v>
      </c>
    </row>
    <row r="14" s="1" customFormat="1" ht="26.05" customHeight="1" spans="1:5">
      <c r="A14" s="225" t="s">
        <v>1103</v>
      </c>
      <c r="B14" s="225" t="s">
        <v>1105</v>
      </c>
      <c r="C14" s="227" t="s">
        <v>1122</v>
      </c>
      <c r="D14" s="228" t="s">
        <v>1123</v>
      </c>
      <c r="E14" s="229">
        <v>386</v>
      </c>
    </row>
    <row r="15" s="1" customFormat="1" ht="26.05" customHeight="1" spans="1:5">
      <c r="A15" s="225" t="s">
        <v>1103</v>
      </c>
      <c r="B15" s="225" t="s">
        <v>1105</v>
      </c>
      <c r="C15" s="227" t="s">
        <v>1124</v>
      </c>
      <c r="D15" s="228" t="s">
        <v>1125</v>
      </c>
      <c r="E15" s="229">
        <v>9907</v>
      </c>
    </row>
    <row r="16" s="1" customFormat="1" ht="26.05" customHeight="1" spans="1:5">
      <c r="A16" s="225" t="s">
        <v>1103</v>
      </c>
      <c r="B16" s="225" t="s">
        <v>1105</v>
      </c>
      <c r="C16" s="227" t="s">
        <v>1126</v>
      </c>
      <c r="D16" s="228" t="s">
        <v>1127</v>
      </c>
      <c r="E16" s="229">
        <v>11452</v>
      </c>
    </row>
    <row r="17" s="1" customFormat="1" ht="26.05" customHeight="1" spans="1:5">
      <c r="A17" s="225" t="s">
        <v>1128</v>
      </c>
      <c r="B17" s="226"/>
      <c r="C17" s="226" t="s">
        <v>1128</v>
      </c>
      <c r="D17" s="226" t="s">
        <v>1129</v>
      </c>
      <c r="E17" s="224">
        <f>SUM(E18:E42)</f>
        <v>21454</v>
      </c>
    </row>
    <row r="18" s="1" customFormat="1" ht="26.05" customHeight="1" spans="1:5">
      <c r="A18" s="225" t="s">
        <v>1128</v>
      </c>
      <c r="B18" s="225" t="s">
        <v>1130</v>
      </c>
      <c r="C18" s="227" t="s">
        <v>1131</v>
      </c>
      <c r="D18" s="228" t="s">
        <v>1132</v>
      </c>
      <c r="E18" s="229">
        <v>3753</v>
      </c>
    </row>
    <row r="19" s="1" customFormat="1" ht="26.05" customHeight="1" spans="1:5">
      <c r="A19" s="225" t="s">
        <v>1128</v>
      </c>
      <c r="B19" s="225" t="s">
        <v>1130</v>
      </c>
      <c r="C19" s="227" t="s">
        <v>1133</v>
      </c>
      <c r="D19" s="228" t="s">
        <v>1134</v>
      </c>
      <c r="E19" s="229">
        <v>1024</v>
      </c>
    </row>
    <row r="20" s="1" customFormat="1" ht="26.05" customHeight="1" spans="1:5">
      <c r="A20" s="225" t="s">
        <v>1128</v>
      </c>
      <c r="B20" s="225" t="s">
        <v>1130</v>
      </c>
      <c r="C20" s="227" t="s">
        <v>1135</v>
      </c>
      <c r="D20" s="228" t="s">
        <v>1136</v>
      </c>
      <c r="E20" s="229">
        <v>26</v>
      </c>
    </row>
    <row r="21" s="1" customFormat="1" ht="26.05" customHeight="1" spans="1:5">
      <c r="A21" s="225" t="s">
        <v>1128</v>
      </c>
      <c r="B21" s="225" t="s">
        <v>1130</v>
      </c>
      <c r="C21" s="227" t="s">
        <v>1137</v>
      </c>
      <c r="D21" s="228" t="s">
        <v>1138</v>
      </c>
      <c r="E21" s="229">
        <v>14</v>
      </c>
    </row>
    <row r="22" s="1" customFormat="1" ht="26.05" customHeight="1" spans="1:5">
      <c r="A22" s="225" t="s">
        <v>1128</v>
      </c>
      <c r="B22" s="225" t="s">
        <v>1130</v>
      </c>
      <c r="C22" s="227" t="s">
        <v>1139</v>
      </c>
      <c r="D22" s="228" t="s">
        <v>1140</v>
      </c>
      <c r="E22" s="229">
        <v>756</v>
      </c>
    </row>
    <row r="23" s="1" customFormat="1" ht="26.05" customHeight="1" spans="1:5">
      <c r="A23" s="225" t="s">
        <v>1128</v>
      </c>
      <c r="B23" s="225" t="s">
        <v>1130</v>
      </c>
      <c r="C23" s="227" t="s">
        <v>1141</v>
      </c>
      <c r="D23" s="228" t="s">
        <v>1142</v>
      </c>
      <c r="E23" s="229">
        <v>1718</v>
      </c>
    </row>
    <row r="24" s="1" customFormat="1" ht="26.05" customHeight="1" spans="1:5">
      <c r="A24" s="225" t="s">
        <v>1128</v>
      </c>
      <c r="B24" s="225" t="s">
        <v>1130</v>
      </c>
      <c r="C24" s="227" t="s">
        <v>1143</v>
      </c>
      <c r="D24" s="228" t="s">
        <v>1144</v>
      </c>
      <c r="E24" s="229">
        <v>223</v>
      </c>
    </row>
    <row r="25" s="1" customFormat="1" ht="26.05" customHeight="1" spans="1:5">
      <c r="A25" s="225" t="s">
        <v>1128</v>
      </c>
      <c r="B25" s="225" t="s">
        <v>1130</v>
      </c>
      <c r="C25" s="227" t="s">
        <v>1145</v>
      </c>
      <c r="D25" s="228" t="s">
        <v>1146</v>
      </c>
      <c r="E25" s="229">
        <v>362</v>
      </c>
    </row>
    <row r="26" s="1" customFormat="1" ht="26.05" customHeight="1" spans="1:5">
      <c r="A26" s="225" t="s">
        <v>1128</v>
      </c>
      <c r="B26" s="225" t="s">
        <v>1130</v>
      </c>
      <c r="C26" s="227" t="s">
        <v>1147</v>
      </c>
      <c r="D26" s="228" t="s">
        <v>1148</v>
      </c>
      <c r="E26" s="229">
        <v>1226</v>
      </c>
    </row>
    <row r="27" s="1" customFormat="1" ht="26.05" customHeight="1" spans="1:5">
      <c r="A27" s="225" t="s">
        <v>1128</v>
      </c>
      <c r="B27" s="225" t="s">
        <v>1130</v>
      </c>
      <c r="C27" s="227" t="s">
        <v>1149</v>
      </c>
      <c r="D27" s="228" t="s">
        <v>1150</v>
      </c>
      <c r="E27" s="229">
        <v>2417</v>
      </c>
    </row>
    <row r="28" s="1" customFormat="1" ht="26.05" customHeight="1" spans="1:5">
      <c r="A28" s="225" t="s">
        <v>1128</v>
      </c>
      <c r="B28" s="225" t="s">
        <v>1130</v>
      </c>
      <c r="C28" s="227" t="s">
        <v>1151</v>
      </c>
      <c r="D28" s="228" t="s">
        <v>1152</v>
      </c>
      <c r="E28" s="229">
        <v>30</v>
      </c>
    </row>
    <row r="29" s="1" customFormat="1" ht="26.05" customHeight="1" spans="1:5">
      <c r="A29" s="225" t="s">
        <v>1128</v>
      </c>
      <c r="B29" s="225" t="s">
        <v>1130</v>
      </c>
      <c r="C29" s="227" t="s">
        <v>1153</v>
      </c>
      <c r="D29" s="228" t="s">
        <v>1154</v>
      </c>
      <c r="E29" s="229">
        <v>432</v>
      </c>
    </row>
    <row r="30" s="1" customFormat="1" ht="26.05" customHeight="1" spans="1:5">
      <c r="A30" s="225" t="s">
        <v>1128</v>
      </c>
      <c r="B30" s="225" t="s">
        <v>1130</v>
      </c>
      <c r="C30" s="227" t="s">
        <v>1155</v>
      </c>
      <c r="D30" s="228" t="s">
        <v>1156</v>
      </c>
      <c r="E30" s="229">
        <v>754</v>
      </c>
    </row>
    <row r="31" s="1" customFormat="1" ht="26.05" customHeight="1" spans="1:5">
      <c r="A31" s="225" t="s">
        <v>1128</v>
      </c>
      <c r="B31" s="225" t="s">
        <v>1130</v>
      </c>
      <c r="C31" s="227" t="s">
        <v>1157</v>
      </c>
      <c r="D31" s="228" t="s">
        <v>1158</v>
      </c>
      <c r="E31" s="229">
        <v>513</v>
      </c>
    </row>
    <row r="32" s="1" customFormat="1" ht="26.05" customHeight="1" spans="1:5">
      <c r="A32" s="225" t="s">
        <v>1128</v>
      </c>
      <c r="B32" s="225" t="s">
        <v>1130</v>
      </c>
      <c r="C32" s="227" t="s">
        <v>1159</v>
      </c>
      <c r="D32" s="228" t="s">
        <v>1160</v>
      </c>
      <c r="E32" s="229">
        <v>235</v>
      </c>
    </row>
    <row r="33" s="1" customFormat="1" ht="26.05" customHeight="1" spans="1:5">
      <c r="A33" s="225" t="s">
        <v>1128</v>
      </c>
      <c r="B33" s="225" t="s">
        <v>1130</v>
      </c>
      <c r="C33" s="227" t="s">
        <v>1161</v>
      </c>
      <c r="D33" s="228" t="s">
        <v>1162</v>
      </c>
      <c r="E33" s="229">
        <v>102</v>
      </c>
    </row>
    <row r="34" s="1" customFormat="1" ht="26.05" customHeight="1" spans="1:5">
      <c r="A34" s="225" t="s">
        <v>1128</v>
      </c>
      <c r="B34" s="225" t="s">
        <v>1130</v>
      </c>
      <c r="C34" s="227" t="s">
        <v>1163</v>
      </c>
      <c r="D34" s="228" t="s">
        <v>1164</v>
      </c>
      <c r="E34" s="229">
        <v>12</v>
      </c>
    </row>
    <row r="35" s="1" customFormat="1" ht="26.05" customHeight="1" spans="1:5">
      <c r="A35" s="225" t="s">
        <v>1128</v>
      </c>
      <c r="B35" s="225" t="s">
        <v>1130</v>
      </c>
      <c r="C35" s="227" t="s">
        <v>1165</v>
      </c>
      <c r="D35" s="228" t="s">
        <v>1166</v>
      </c>
      <c r="E35" s="229">
        <v>1058</v>
      </c>
    </row>
    <row r="36" s="1" customFormat="1" ht="26.05" customHeight="1" spans="1:5">
      <c r="A36" s="225" t="s">
        <v>1128</v>
      </c>
      <c r="B36" s="225" t="s">
        <v>1130</v>
      </c>
      <c r="C36" s="227" t="s">
        <v>1167</v>
      </c>
      <c r="D36" s="228" t="s">
        <v>1168</v>
      </c>
      <c r="E36" s="229">
        <v>121</v>
      </c>
    </row>
    <row r="37" s="1" customFormat="1" ht="26.05" customHeight="1" spans="1:5">
      <c r="A37" s="225" t="s">
        <v>1128</v>
      </c>
      <c r="B37" s="225" t="s">
        <v>1130</v>
      </c>
      <c r="C37" s="227" t="s">
        <v>1169</v>
      </c>
      <c r="D37" s="228" t="s">
        <v>1170</v>
      </c>
      <c r="E37" s="229">
        <v>1035</v>
      </c>
    </row>
    <row r="38" s="1" customFormat="1" ht="26.05" customHeight="1" spans="1:5">
      <c r="A38" s="225" t="s">
        <v>1128</v>
      </c>
      <c r="B38" s="225" t="s">
        <v>1130</v>
      </c>
      <c r="C38" s="227" t="s">
        <v>1171</v>
      </c>
      <c r="D38" s="228" t="s">
        <v>1172</v>
      </c>
      <c r="E38" s="229">
        <v>1749</v>
      </c>
    </row>
    <row r="39" s="1" customFormat="1" ht="26.05" customHeight="1" spans="1:5">
      <c r="A39" s="225" t="s">
        <v>1128</v>
      </c>
      <c r="B39" s="225" t="s">
        <v>1130</v>
      </c>
      <c r="C39" s="227" t="s">
        <v>1173</v>
      </c>
      <c r="D39" s="228" t="s">
        <v>1174</v>
      </c>
      <c r="E39" s="229">
        <v>327</v>
      </c>
    </row>
    <row r="40" s="1" customFormat="1" ht="26.05" customHeight="1" spans="1:5">
      <c r="A40" s="225" t="s">
        <v>1128</v>
      </c>
      <c r="B40" s="225" t="s">
        <v>1130</v>
      </c>
      <c r="C40" s="227" t="s">
        <v>1175</v>
      </c>
      <c r="D40" s="228" t="s">
        <v>1176</v>
      </c>
      <c r="E40" s="229">
        <v>1621</v>
      </c>
    </row>
    <row r="41" s="1" customFormat="1" ht="26.05" customHeight="1" spans="1:5">
      <c r="A41" s="225" t="s">
        <v>1128</v>
      </c>
      <c r="B41" s="225" t="s">
        <v>1130</v>
      </c>
      <c r="C41" s="227" t="s">
        <v>1177</v>
      </c>
      <c r="D41" s="228" t="s">
        <v>1178</v>
      </c>
      <c r="E41" s="229"/>
    </row>
    <row r="42" s="1" customFormat="1" ht="26.05" customHeight="1" spans="1:5">
      <c r="A42" s="225" t="s">
        <v>1128</v>
      </c>
      <c r="B42" s="225" t="s">
        <v>1130</v>
      </c>
      <c r="C42" s="227" t="s">
        <v>1179</v>
      </c>
      <c r="D42" s="228" t="s">
        <v>1180</v>
      </c>
      <c r="E42" s="229">
        <v>1946</v>
      </c>
    </row>
    <row r="43" s="1" customFormat="1" ht="26.05" customHeight="1" spans="1:5">
      <c r="A43" s="225" t="s">
        <v>1181</v>
      </c>
      <c r="B43" s="226"/>
      <c r="C43" s="226" t="s">
        <v>1181</v>
      </c>
      <c r="D43" s="226" t="s">
        <v>1182</v>
      </c>
      <c r="E43" s="224">
        <f>SUM(E44:E51)</f>
        <v>5873</v>
      </c>
    </row>
    <row r="44" s="1" customFormat="1" ht="26.05" customHeight="1" spans="1:5">
      <c r="A44" s="225" t="s">
        <v>1181</v>
      </c>
      <c r="B44" s="225" t="s">
        <v>1183</v>
      </c>
      <c r="C44" s="227" t="s">
        <v>1184</v>
      </c>
      <c r="D44" s="228" t="s">
        <v>1185</v>
      </c>
      <c r="E44" s="229">
        <v>74</v>
      </c>
    </row>
    <row r="45" s="1" customFormat="1" ht="26.05" customHeight="1" spans="1:5">
      <c r="A45" s="225" t="s">
        <v>1181</v>
      </c>
      <c r="B45" s="225" t="s">
        <v>1183</v>
      </c>
      <c r="C45" s="227" t="s">
        <v>1186</v>
      </c>
      <c r="D45" s="228" t="s">
        <v>1187</v>
      </c>
      <c r="E45" s="229"/>
    </row>
    <row r="46" s="1" customFormat="1" ht="26.05" customHeight="1" spans="1:5">
      <c r="A46" s="225" t="s">
        <v>1181</v>
      </c>
      <c r="B46" s="225" t="s">
        <v>1183</v>
      </c>
      <c r="C46" s="227" t="s">
        <v>1188</v>
      </c>
      <c r="D46" s="228" t="s">
        <v>1189</v>
      </c>
      <c r="E46" s="229"/>
    </row>
    <row r="47" s="1" customFormat="1" ht="26.05" customHeight="1" spans="1:5">
      <c r="A47" s="225" t="s">
        <v>1181</v>
      </c>
      <c r="B47" s="225" t="s">
        <v>1183</v>
      </c>
      <c r="C47" s="227" t="s">
        <v>1190</v>
      </c>
      <c r="D47" s="228" t="s">
        <v>1191</v>
      </c>
      <c r="E47" s="229">
        <v>5377</v>
      </c>
    </row>
    <row r="48" s="1" customFormat="1" ht="26.05" customHeight="1" spans="1:5">
      <c r="A48" s="225" t="s">
        <v>1181</v>
      </c>
      <c r="B48" s="225" t="s">
        <v>1183</v>
      </c>
      <c r="C48" s="227" t="s">
        <v>1192</v>
      </c>
      <c r="D48" s="228" t="s">
        <v>1193</v>
      </c>
      <c r="E48" s="229"/>
    </row>
    <row r="49" s="1" customFormat="1" ht="26.05" customHeight="1" spans="1:5">
      <c r="A49" s="225" t="s">
        <v>1181</v>
      </c>
      <c r="B49" s="225" t="s">
        <v>1183</v>
      </c>
      <c r="C49" s="227" t="s">
        <v>1194</v>
      </c>
      <c r="D49" s="228" t="s">
        <v>1195</v>
      </c>
      <c r="E49" s="229"/>
    </row>
    <row r="50" s="1" customFormat="1" ht="26.05" customHeight="1" spans="1:5">
      <c r="A50" s="225" t="s">
        <v>1181</v>
      </c>
      <c r="B50" s="225" t="s">
        <v>1183</v>
      </c>
      <c r="C50" s="227" t="s">
        <v>1196</v>
      </c>
      <c r="D50" s="228" t="s">
        <v>1197</v>
      </c>
      <c r="E50" s="229"/>
    </row>
    <row r="51" s="1" customFormat="1" ht="26.05" customHeight="1" spans="1:5">
      <c r="A51" s="225" t="s">
        <v>1181</v>
      </c>
      <c r="B51" s="225" t="s">
        <v>1183</v>
      </c>
      <c r="C51" s="227" t="s">
        <v>1198</v>
      </c>
      <c r="D51" s="228" t="s">
        <v>1199</v>
      </c>
      <c r="E51" s="229">
        <v>422</v>
      </c>
    </row>
  </sheetData>
  <sortState ref="C6:G16">
    <sortCondition ref="C6:C16"/>
  </sortState>
  <mergeCells count="3">
    <mergeCell ref="A1:E1"/>
    <mergeCell ref="A3:B3"/>
    <mergeCell ref="C4:D4"/>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68"/>
  <sheetViews>
    <sheetView workbookViewId="0">
      <pane ySplit="3" topLeftCell="A4" activePane="bottomLeft" state="frozen"/>
      <selection/>
      <selection pane="bottomLeft" activeCell="G20" sqref="G20"/>
    </sheetView>
  </sheetViews>
  <sheetFormatPr defaultColWidth="9" defaultRowHeight="15.75" outlineLevelCol="5"/>
  <cols>
    <col min="1" max="1" width="39.125" style="231" customWidth="1"/>
    <col min="2" max="3" width="19.5" style="231" customWidth="1"/>
    <col min="4" max="4" width="16" style="231" customWidth="1"/>
    <col min="5" max="5" width="19.5" style="231" customWidth="1"/>
    <col min="6" max="16384" width="9" style="231"/>
  </cols>
  <sheetData>
    <row r="1" s="230" customFormat="1" ht="30" customHeight="1" spans="1:5">
      <c r="A1" s="232" t="s">
        <v>10</v>
      </c>
      <c r="B1" s="232"/>
      <c r="C1" s="232"/>
      <c r="D1" s="232"/>
      <c r="E1" s="232"/>
    </row>
    <row r="2" s="61" customFormat="1" ht="14.25" spans="1:5">
      <c r="A2" s="233"/>
      <c r="B2" s="233"/>
      <c r="C2" s="233"/>
      <c r="D2" s="233"/>
      <c r="E2" s="234" t="s">
        <v>119</v>
      </c>
    </row>
    <row r="3" s="61" customFormat="1" ht="27" customHeight="1" spans="1:5">
      <c r="A3" s="235" t="s">
        <v>120</v>
      </c>
      <c r="B3" s="236" t="s">
        <v>121</v>
      </c>
      <c r="C3" s="235" t="s">
        <v>122</v>
      </c>
      <c r="D3" s="236" t="s">
        <v>123</v>
      </c>
      <c r="E3" s="235" t="s">
        <v>96</v>
      </c>
    </row>
    <row r="4" s="61" customFormat="1" ht="15" customHeight="1" spans="1:5">
      <c r="A4" s="237" t="s">
        <v>124</v>
      </c>
      <c r="B4" s="238">
        <f>B5+B17+B26+B37+B48+B59+B70+B78+B87+B100+B109+B120+B132+B139+B147+B153+B160+B167+B174+B181+B188+B196+B202+B208+B215+B230</f>
        <v>41289</v>
      </c>
      <c r="C4" s="238">
        <f>C5+C17+C26+C37+C48+C59+C70+C78+C87+C100+C109+C120+C132+C139+C147+C153+C160+C167+C174+C181+C188+C196+C202+C208+C215+C230</f>
        <v>41964</v>
      </c>
      <c r="D4" s="239">
        <f t="shared" ref="D4:D7" si="0">C4/B4</f>
        <v>1.01634817990264</v>
      </c>
      <c r="E4" s="237"/>
    </row>
    <row r="5" s="61" customFormat="1" ht="15" customHeight="1" spans="1:5">
      <c r="A5" s="240" t="s">
        <v>125</v>
      </c>
      <c r="B5" s="241">
        <f>SUM(B6:B16)</f>
        <v>1368</v>
      </c>
      <c r="C5" s="241">
        <f>SUM(C6:C16)</f>
        <v>1363</v>
      </c>
      <c r="D5" s="239">
        <f t="shared" si="0"/>
        <v>0.996345029239766</v>
      </c>
      <c r="E5" s="237"/>
    </row>
    <row r="6" s="61" customFormat="1" ht="15" customHeight="1" spans="1:5">
      <c r="A6" s="240" t="s">
        <v>126</v>
      </c>
      <c r="B6" s="242">
        <v>908</v>
      </c>
      <c r="C6" s="243">
        <v>910</v>
      </c>
      <c r="D6" s="239">
        <f t="shared" si="0"/>
        <v>1.00220264317181</v>
      </c>
      <c r="E6" s="237"/>
    </row>
    <row r="7" s="61" customFormat="1" ht="15" customHeight="1" spans="1:5">
      <c r="A7" s="240" t="s">
        <v>127</v>
      </c>
      <c r="B7" s="242">
        <v>447</v>
      </c>
      <c r="C7" s="243">
        <v>440</v>
      </c>
      <c r="D7" s="239">
        <f t="shared" si="0"/>
        <v>0.984340044742729</v>
      </c>
      <c r="E7" s="237"/>
    </row>
    <row r="8" s="61" customFormat="1" ht="15" customHeight="1" spans="1:5">
      <c r="A8" s="244" t="s">
        <v>128</v>
      </c>
      <c r="B8" s="242"/>
      <c r="C8" s="243"/>
      <c r="D8" s="239"/>
      <c r="E8" s="237"/>
    </row>
    <row r="9" s="61" customFormat="1" ht="15" customHeight="1" spans="1:5">
      <c r="A9" s="244" t="s">
        <v>129</v>
      </c>
      <c r="B9" s="242"/>
      <c r="C9" s="243"/>
      <c r="D9" s="239"/>
      <c r="E9" s="237"/>
    </row>
    <row r="10" s="61" customFormat="1" ht="15" customHeight="1" spans="1:5">
      <c r="A10" s="244" t="s">
        <v>130</v>
      </c>
      <c r="B10" s="242"/>
      <c r="C10" s="243"/>
      <c r="D10" s="239"/>
      <c r="E10" s="237"/>
    </row>
    <row r="11" s="61" customFormat="1" ht="15" customHeight="1" spans="1:5">
      <c r="A11" s="237" t="s">
        <v>131</v>
      </c>
      <c r="B11" s="242"/>
      <c r="C11" s="243"/>
      <c r="D11" s="239"/>
      <c r="E11" s="237"/>
    </row>
    <row r="12" s="61" customFormat="1" ht="15" customHeight="1" spans="1:5">
      <c r="A12" s="237" t="s">
        <v>132</v>
      </c>
      <c r="B12" s="242"/>
      <c r="C12" s="243"/>
      <c r="D12" s="239"/>
      <c r="E12" s="237"/>
    </row>
    <row r="13" s="61" customFormat="1" ht="15" customHeight="1" spans="1:5">
      <c r="A13" s="237" t="s">
        <v>133</v>
      </c>
      <c r="B13" s="242">
        <v>13</v>
      </c>
      <c r="C13" s="243">
        <v>13</v>
      </c>
      <c r="D13" s="239">
        <f t="shared" ref="D13:D19" si="1">C13/B13</f>
        <v>1</v>
      </c>
      <c r="E13" s="237"/>
    </row>
    <row r="14" s="61" customFormat="1" ht="15" customHeight="1" spans="1:5">
      <c r="A14" s="237" t="s">
        <v>134</v>
      </c>
      <c r="B14" s="242"/>
      <c r="C14" s="243"/>
      <c r="D14" s="239"/>
      <c r="E14" s="237"/>
    </row>
    <row r="15" s="61" customFormat="1" ht="15" customHeight="1" spans="1:5">
      <c r="A15" s="237" t="s">
        <v>135</v>
      </c>
      <c r="B15" s="242"/>
      <c r="C15" s="243"/>
      <c r="D15" s="239"/>
      <c r="E15" s="237"/>
    </row>
    <row r="16" s="61" customFormat="1" ht="15" customHeight="1" spans="1:5">
      <c r="A16" s="237" t="s">
        <v>136</v>
      </c>
      <c r="B16" s="242"/>
      <c r="C16" s="243"/>
      <c r="D16" s="239"/>
      <c r="E16" s="237"/>
    </row>
    <row r="17" s="61" customFormat="1" ht="15" customHeight="1" spans="1:5">
      <c r="A17" s="240" t="s">
        <v>137</v>
      </c>
      <c r="B17" s="241">
        <f>SUM(B18:B25)</f>
        <v>779</v>
      </c>
      <c r="C17" s="241">
        <f>SUM(C18:C25)</f>
        <v>780</v>
      </c>
      <c r="D17" s="239">
        <f t="shared" si="1"/>
        <v>1.0012836970475</v>
      </c>
      <c r="E17" s="237"/>
    </row>
    <row r="18" s="61" customFormat="1" ht="15" customHeight="1" spans="1:5">
      <c r="A18" s="240" t="s">
        <v>126</v>
      </c>
      <c r="B18" s="242">
        <v>501</v>
      </c>
      <c r="C18" s="242">
        <v>500</v>
      </c>
      <c r="D18" s="239">
        <f t="shared" si="1"/>
        <v>0.998003992015968</v>
      </c>
      <c r="E18" s="237"/>
    </row>
    <row r="19" s="61" customFormat="1" ht="15" customHeight="1" spans="1:5">
      <c r="A19" s="240" t="s">
        <v>127</v>
      </c>
      <c r="B19" s="242">
        <v>198</v>
      </c>
      <c r="C19" s="242">
        <v>200</v>
      </c>
      <c r="D19" s="239">
        <f t="shared" si="1"/>
        <v>1.01010101010101</v>
      </c>
      <c r="E19" s="237"/>
    </row>
    <row r="20" s="61" customFormat="1" ht="15" customHeight="1" spans="1:5">
      <c r="A20" s="244" t="s">
        <v>128</v>
      </c>
      <c r="B20" s="242"/>
      <c r="C20" s="242"/>
      <c r="D20" s="239"/>
      <c r="E20" s="237"/>
    </row>
    <row r="21" s="61" customFormat="1" ht="15" customHeight="1" spans="1:5">
      <c r="A21" s="244" t="s">
        <v>138</v>
      </c>
      <c r="B21" s="242">
        <v>80</v>
      </c>
      <c r="C21" s="242">
        <v>80</v>
      </c>
      <c r="D21" s="239">
        <f>C21/B21</f>
        <v>1</v>
      </c>
      <c r="E21" s="237"/>
    </row>
    <row r="22" s="61" customFormat="1" ht="15" customHeight="1" spans="1:5">
      <c r="A22" s="244" t="s">
        <v>139</v>
      </c>
      <c r="B22" s="242"/>
      <c r="C22" s="242"/>
      <c r="D22" s="239"/>
      <c r="E22" s="237"/>
    </row>
    <row r="23" s="61" customFormat="1" ht="15" customHeight="1" spans="1:5">
      <c r="A23" s="244" t="s">
        <v>140</v>
      </c>
      <c r="B23" s="242"/>
      <c r="C23" s="243"/>
      <c r="D23" s="239"/>
      <c r="E23" s="237"/>
    </row>
    <row r="24" s="61" customFormat="1" ht="15" customHeight="1" spans="1:5">
      <c r="A24" s="244" t="s">
        <v>135</v>
      </c>
      <c r="B24" s="242"/>
      <c r="C24" s="243"/>
      <c r="D24" s="239"/>
      <c r="E24" s="237"/>
    </row>
    <row r="25" s="61" customFormat="1" ht="15" customHeight="1" spans="1:5">
      <c r="A25" s="244" t="s">
        <v>141</v>
      </c>
      <c r="B25" s="242"/>
      <c r="C25" s="243"/>
      <c r="D25" s="239"/>
      <c r="E25" s="237"/>
    </row>
    <row r="26" s="61" customFormat="1" ht="15" customHeight="1" spans="1:5">
      <c r="A26" s="240" t="s">
        <v>142</v>
      </c>
      <c r="B26" s="241">
        <f>SUM(B27:B36)</f>
        <v>16356</v>
      </c>
      <c r="C26" s="241">
        <f>SUM(C27:C36)</f>
        <v>16370</v>
      </c>
      <c r="D26" s="239">
        <f t="shared" ref="D26:D28" si="2">C26/B26</f>
        <v>1.00085595500122</v>
      </c>
      <c r="E26" s="237"/>
    </row>
    <row r="27" s="61" customFormat="1" ht="15" customHeight="1" spans="1:5">
      <c r="A27" s="240" t="s">
        <v>126</v>
      </c>
      <c r="B27" s="242">
        <v>9150</v>
      </c>
      <c r="C27" s="242">
        <v>9200</v>
      </c>
      <c r="D27" s="239">
        <f t="shared" si="2"/>
        <v>1.00546448087432</v>
      </c>
      <c r="E27" s="237"/>
    </row>
    <row r="28" s="61" customFormat="1" ht="15" customHeight="1" spans="1:5">
      <c r="A28" s="240" t="s">
        <v>127</v>
      </c>
      <c r="B28" s="242">
        <v>2507</v>
      </c>
      <c r="C28" s="242">
        <v>2500</v>
      </c>
      <c r="D28" s="239">
        <f t="shared" si="2"/>
        <v>0.997207818109294</v>
      </c>
      <c r="E28" s="237"/>
    </row>
    <row r="29" s="61" customFormat="1" ht="15" customHeight="1" spans="1:5">
      <c r="A29" s="244" t="s">
        <v>128</v>
      </c>
      <c r="B29" s="242"/>
      <c r="C29" s="242"/>
      <c r="D29" s="239"/>
      <c r="E29" s="237"/>
    </row>
    <row r="30" s="61" customFormat="1" ht="15" customHeight="1" spans="1:5">
      <c r="A30" s="244" t="s">
        <v>143</v>
      </c>
      <c r="B30" s="242"/>
      <c r="C30" s="242"/>
      <c r="D30" s="239"/>
      <c r="E30" s="237"/>
    </row>
    <row r="31" s="61" customFormat="1" ht="15" customHeight="1" spans="1:5">
      <c r="A31" s="244" t="s">
        <v>144</v>
      </c>
      <c r="B31" s="242"/>
      <c r="C31" s="242"/>
      <c r="D31" s="239"/>
      <c r="E31" s="237"/>
    </row>
    <row r="32" s="61" customFormat="1" ht="15" customHeight="1" spans="1:5">
      <c r="A32" s="245" t="s">
        <v>145</v>
      </c>
      <c r="B32" s="242"/>
      <c r="C32" s="242"/>
      <c r="D32" s="239"/>
      <c r="E32" s="237"/>
    </row>
    <row r="33" s="61" customFormat="1" ht="15" customHeight="1" spans="1:5">
      <c r="A33" s="240" t="s">
        <v>146</v>
      </c>
      <c r="B33" s="242">
        <v>667</v>
      </c>
      <c r="C33" s="242">
        <v>670</v>
      </c>
      <c r="D33" s="239">
        <f t="shared" ref="D33:D39" si="3">C33/B33</f>
        <v>1.00449775112444</v>
      </c>
      <c r="E33" s="237"/>
    </row>
    <row r="34" s="61" customFormat="1" ht="15" customHeight="1" spans="1:5">
      <c r="A34" s="244" t="s">
        <v>147</v>
      </c>
      <c r="B34" s="242"/>
      <c r="C34" s="242"/>
      <c r="D34" s="239"/>
      <c r="E34" s="237"/>
    </row>
    <row r="35" s="61" customFormat="1" ht="15" customHeight="1" spans="1:5">
      <c r="A35" s="244" t="s">
        <v>135</v>
      </c>
      <c r="B35" s="242">
        <v>4032</v>
      </c>
      <c r="C35" s="242">
        <v>4000</v>
      </c>
      <c r="D35" s="239">
        <f t="shared" si="3"/>
        <v>0.992063492063492</v>
      </c>
      <c r="E35" s="237"/>
    </row>
    <row r="36" s="61" customFormat="1" ht="15" customHeight="1" spans="1:5">
      <c r="A36" s="244" t="s">
        <v>148</v>
      </c>
      <c r="B36" s="242"/>
      <c r="C36" s="243"/>
      <c r="D36" s="239"/>
      <c r="E36" s="237"/>
    </row>
    <row r="37" s="61" customFormat="1" ht="15" customHeight="1" spans="1:5">
      <c r="A37" s="240" t="s">
        <v>149</v>
      </c>
      <c r="B37" s="241">
        <f>SUM(B38:B47)</f>
        <v>1620</v>
      </c>
      <c r="C37" s="241">
        <f>SUM(C38:C47)</f>
        <v>1620</v>
      </c>
      <c r="D37" s="239">
        <f t="shared" si="3"/>
        <v>1</v>
      </c>
      <c r="E37" s="237"/>
    </row>
    <row r="38" s="61" customFormat="1" ht="15" customHeight="1" spans="1:5">
      <c r="A38" s="240" t="s">
        <v>126</v>
      </c>
      <c r="B38" s="242">
        <v>615</v>
      </c>
      <c r="C38" s="242">
        <v>620</v>
      </c>
      <c r="D38" s="239">
        <f t="shared" si="3"/>
        <v>1.00813008130081</v>
      </c>
      <c r="E38" s="237"/>
    </row>
    <row r="39" s="61" customFormat="1" ht="15" customHeight="1" spans="1:5">
      <c r="A39" s="240" t="s">
        <v>127</v>
      </c>
      <c r="B39" s="242">
        <v>613</v>
      </c>
      <c r="C39" s="242">
        <v>610</v>
      </c>
      <c r="D39" s="239">
        <f t="shared" si="3"/>
        <v>0.99510603588907</v>
      </c>
      <c r="E39" s="237"/>
    </row>
    <row r="40" s="61" customFormat="1" ht="15" customHeight="1" spans="1:5">
      <c r="A40" s="244" t="s">
        <v>128</v>
      </c>
      <c r="B40" s="242"/>
      <c r="C40" s="242"/>
      <c r="D40" s="239"/>
      <c r="E40" s="237"/>
    </row>
    <row r="41" s="61" customFormat="1" ht="15" customHeight="1" spans="1:5">
      <c r="A41" s="244" t="s">
        <v>150</v>
      </c>
      <c r="B41" s="242"/>
      <c r="C41" s="242"/>
      <c r="D41" s="239"/>
      <c r="E41" s="237"/>
    </row>
    <row r="42" s="61" customFormat="1" ht="15" customHeight="1" spans="1:5">
      <c r="A42" s="244" t="s">
        <v>151</v>
      </c>
      <c r="B42" s="242"/>
      <c r="C42" s="242"/>
      <c r="D42" s="239"/>
      <c r="E42" s="237"/>
    </row>
    <row r="43" s="61" customFormat="1" ht="15" customHeight="1" spans="1:5">
      <c r="A43" s="240" t="s">
        <v>152</v>
      </c>
      <c r="B43" s="242"/>
      <c r="C43" s="242"/>
      <c r="D43" s="239"/>
      <c r="E43" s="237"/>
    </row>
    <row r="44" s="61" customFormat="1" ht="15" customHeight="1" spans="1:5">
      <c r="A44" s="240" t="s">
        <v>153</v>
      </c>
      <c r="B44" s="242"/>
      <c r="C44" s="242"/>
      <c r="D44" s="239"/>
      <c r="E44" s="237"/>
    </row>
    <row r="45" s="61" customFormat="1" ht="15" customHeight="1" spans="1:5">
      <c r="A45" s="240" t="s">
        <v>154</v>
      </c>
      <c r="B45" s="242"/>
      <c r="C45" s="242"/>
      <c r="D45" s="239"/>
      <c r="E45" s="237"/>
    </row>
    <row r="46" s="61" customFormat="1" ht="15" customHeight="1" spans="1:5">
      <c r="A46" s="240" t="s">
        <v>135</v>
      </c>
      <c r="B46" s="242">
        <v>318</v>
      </c>
      <c r="C46" s="242">
        <v>320</v>
      </c>
      <c r="D46" s="239">
        <f t="shared" ref="D46:D50" si="4">C46/B46</f>
        <v>1.0062893081761</v>
      </c>
      <c r="E46" s="237"/>
    </row>
    <row r="47" s="61" customFormat="1" ht="15" customHeight="1" spans="1:5">
      <c r="A47" s="244" t="s">
        <v>155</v>
      </c>
      <c r="B47" s="242">
        <v>74</v>
      </c>
      <c r="C47" s="242">
        <v>70</v>
      </c>
      <c r="D47" s="239">
        <f t="shared" si="4"/>
        <v>0.945945945945946</v>
      </c>
      <c r="E47" s="237"/>
    </row>
    <row r="48" s="61" customFormat="1" ht="15" customHeight="1" spans="1:5">
      <c r="A48" s="244" t="s">
        <v>156</v>
      </c>
      <c r="B48" s="241">
        <f>SUM(B49:B58)</f>
        <v>418</v>
      </c>
      <c r="C48" s="241">
        <f>SUM(C49:C58)</f>
        <v>425</v>
      </c>
      <c r="D48" s="239">
        <f t="shared" si="4"/>
        <v>1.01674641148325</v>
      </c>
      <c r="E48" s="237"/>
    </row>
    <row r="49" s="61" customFormat="1" ht="15" customHeight="1" spans="1:5">
      <c r="A49" s="244" t="s">
        <v>126</v>
      </c>
      <c r="B49" s="242">
        <v>232</v>
      </c>
      <c r="C49" s="242">
        <v>240</v>
      </c>
      <c r="D49" s="239">
        <f t="shared" si="4"/>
        <v>1.03448275862069</v>
      </c>
      <c r="E49" s="237"/>
    </row>
    <row r="50" s="61" customFormat="1" ht="15" customHeight="1" spans="1:5">
      <c r="A50" s="237" t="s">
        <v>127</v>
      </c>
      <c r="B50" s="242">
        <v>122</v>
      </c>
      <c r="C50" s="242">
        <v>120</v>
      </c>
      <c r="D50" s="239">
        <f t="shared" si="4"/>
        <v>0.983606557377049</v>
      </c>
      <c r="E50" s="237"/>
    </row>
    <row r="51" s="61" customFormat="1" ht="15" customHeight="1" spans="1:5">
      <c r="A51" s="240" t="s">
        <v>128</v>
      </c>
      <c r="B51" s="242"/>
      <c r="C51" s="242"/>
      <c r="D51" s="239"/>
      <c r="E51" s="237"/>
    </row>
    <row r="52" s="61" customFormat="1" ht="15" customHeight="1" spans="1:5">
      <c r="A52" s="240" t="s">
        <v>157</v>
      </c>
      <c r="B52" s="242"/>
      <c r="C52" s="242"/>
      <c r="D52" s="239"/>
      <c r="E52" s="237"/>
    </row>
    <row r="53" s="61" customFormat="1" ht="15" customHeight="1" spans="1:5">
      <c r="A53" s="240" t="s">
        <v>158</v>
      </c>
      <c r="B53" s="242"/>
      <c r="C53" s="242"/>
      <c r="D53" s="239"/>
      <c r="E53" s="237"/>
    </row>
    <row r="54" s="61" customFormat="1" ht="15" customHeight="1" spans="1:5">
      <c r="A54" s="244" t="s">
        <v>159</v>
      </c>
      <c r="B54" s="242"/>
      <c r="C54" s="242"/>
      <c r="D54" s="239"/>
      <c r="E54" s="237"/>
    </row>
    <row r="55" s="61" customFormat="1" ht="15" customHeight="1" spans="1:5">
      <c r="A55" s="244" t="s">
        <v>160</v>
      </c>
      <c r="B55" s="242">
        <v>49</v>
      </c>
      <c r="C55" s="242">
        <v>50</v>
      </c>
      <c r="D55" s="239">
        <f t="shared" ref="D55:D61" si="5">C55/B55</f>
        <v>1.02040816326531</v>
      </c>
      <c r="E55" s="237"/>
    </row>
    <row r="56" s="61" customFormat="1" ht="15" customHeight="1" spans="1:5">
      <c r="A56" s="244" t="s">
        <v>161</v>
      </c>
      <c r="B56" s="242">
        <v>15</v>
      </c>
      <c r="C56" s="242">
        <v>15</v>
      </c>
      <c r="D56" s="239">
        <f t="shared" si="5"/>
        <v>1</v>
      </c>
      <c r="E56" s="237"/>
    </row>
    <row r="57" s="61" customFormat="1" ht="15" customHeight="1" spans="1:5">
      <c r="A57" s="240" t="s">
        <v>135</v>
      </c>
      <c r="B57" s="242"/>
      <c r="C57" s="243"/>
      <c r="D57" s="239"/>
      <c r="E57" s="237"/>
    </row>
    <row r="58" s="61" customFormat="1" ht="15" customHeight="1" spans="1:5">
      <c r="A58" s="244" t="s">
        <v>162</v>
      </c>
      <c r="B58" s="242"/>
      <c r="C58" s="243"/>
      <c r="D58" s="239"/>
      <c r="E58" s="237"/>
    </row>
    <row r="59" s="61" customFormat="1" ht="15" customHeight="1" spans="1:5">
      <c r="A59" s="245" t="s">
        <v>163</v>
      </c>
      <c r="B59" s="241">
        <f>SUM(B60:B69)</f>
        <v>3439</v>
      </c>
      <c r="C59" s="241">
        <f>SUM(C60:C69)</f>
        <v>3420</v>
      </c>
      <c r="D59" s="239">
        <f t="shared" si="5"/>
        <v>0.994475138121547</v>
      </c>
      <c r="E59" s="237"/>
    </row>
    <row r="60" s="61" customFormat="1" ht="15" customHeight="1" spans="1:5">
      <c r="A60" s="244" t="s">
        <v>126</v>
      </c>
      <c r="B60" s="242">
        <v>2589</v>
      </c>
      <c r="C60" s="242">
        <v>2600</v>
      </c>
      <c r="D60" s="239">
        <f t="shared" si="5"/>
        <v>1.00424874468907</v>
      </c>
      <c r="E60" s="237"/>
    </row>
    <row r="61" s="61" customFormat="1" ht="15" customHeight="1" spans="1:5">
      <c r="A61" s="237" t="s">
        <v>127</v>
      </c>
      <c r="B61" s="242">
        <v>830</v>
      </c>
      <c r="C61" s="242">
        <v>800</v>
      </c>
      <c r="D61" s="239">
        <f t="shared" si="5"/>
        <v>0.963855421686747</v>
      </c>
      <c r="E61" s="237"/>
    </row>
    <row r="62" s="61" customFormat="1" ht="15" customHeight="1" spans="1:5">
      <c r="A62" s="237" t="s">
        <v>128</v>
      </c>
      <c r="B62" s="242"/>
      <c r="C62" s="242"/>
      <c r="D62" s="239"/>
      <c r="E62" s="237"/>
    </row>
    <row r="63" s="61" customFormat="1" ht="15" customHeight="1" spans="1:5">
      <c r="A63" s="237" t="s">
        <v>164</v>
      </c>
      <c r="B63" s="242"/>
      <c r="C63" s="242"/>
      <c r="D63" s="239"/>
      <c r="E63" s="237"/>
    </row>
    <row r="64" s="61" customFormat="1" ht="15" customHeight="1" spans="1:5">
      <c r="A64" s="237" t="s">
        <v>165</v>
      </c>
      <c r="B64" s="242"/>
      <c r="C64" s="242"/>
      <c r="D64" s="239"/>
      <c r="E64" s="237"/>
    </row>
    <row r="65" s="61" customFormat="1" ht="15" customHeight="1" spans="1:5">
      <c r="A65" s="237" t="s">
        <v>166</v>
      </c>
      <c r="B65" s="242"/>
      <c r="C65" s="242"/>
      <c r="D65" s="239"/>
      <c r="E65" s="237"/>
    </row>
    <row r="66" s="61" customFormat="1" ht="15" customHeight="1" spans="1:5">
      <c r="A66" s="240" t="s">
        <v>167</v>
      </c>
      <c r="B66" s="242"/>
      <c r="C66" s="242"/>
      <c r="D66" s="239"/>
      <c r="E66" s="237"/>
    </row>
    <row r="67" s="61" customFormat="1" ht="15" customHeight="1" spans="1:5">
      <c r="A67" s="244" t="s">
        <v>168</v>
      </c>
      <c r="B67" s="242"/>
      <c r="C67" s="242"/>
      <c r="D67" s="239"/>
      <c r="E67" s="237"/>
    </row>
    <row r="68" s="61" customFormat="1" ht="15" customHeight="1" spans="1:5">
      <c r="A68" s="244" t="s">
        <v>135</v>
      </c>
      <c r="B68" s="242"/>
      <c r="C68" s="242"/>
      <c r="D68" s="239"/>
      <c r="E68" s="237"/>
    </row>
    <row r="69" s="61" customFormat="1" ht="15" customHeight="1" spans="1:5">
      <c r="A69" s="244" t="s">
        <v>169</v>
      </c>
      <c r="B69" s="242">
        <v>20</v>
      </c>
      <c r="C69" s="242">
        <v>20</v>
      </c>
      <c r="D69" s="239">
        <f t="shared" ref="D69:D71" si="6">C69/B69</f>
        <v>1</v>
      </c>
      <c r="E69" s="237"/>
    </row>
    <row r="70" s="61" customFormat="1" ht="15" customHeight="1" spans="1:5">
      <c r="A70" s="240" t="s">
        <v>170</v>
      </c>
      <c r="B70" s="241">
        <f>SUM(B71:B77)</f>
        <v>2450</v>
      </c>
      <c r="C70" s="241">
        <f>SUM(C71:C77)</f>
        <v>3050</v>
      </c>
      <c r="D70" s="239">
        <f t="shared" si="6"/>
        <v>1.24489795918367</v>
      </c>
      <c r="E70" s="237"/>
    </row>
    <row r="71" s="61" customFormat="1" ht="15" customHeight="1" spans="1:5">
      <c r="A71" s="240" t="s">
        <v>126</v>
      </c>
      <c r="B71" s="242">
        <v>2450</v>
      </c>
      <c r="C71" s="243">
        <v>3050</v>
      </c>
      <c r="D71" s="239">
        <f t="shared" si="6"/>
        <v>1.24489795918367</v>
      </c>
      <c r="E71" s="237"/>
    </row>
    <row r="72" s="61" customFormat="1" ht="15" customHeight="1" spans="1:5">
      <c r="A72" s="240" t="s">
        <v>127</v>
      </c>
      <c r="B72" s="242"/>
      <c r="C72" s="243"/>
      <c r="D72" s="239"/>
      <c r="E72" s="237"/>
    </row>
    <row r="73" s="61" customFormat="1" ht="15" customHeight="1" spans="1:5">
      <c r="A73" s="244" t="s">
        <v>128</v>
      </c>
      <c r="B73" s="242"/>
      <c r="C73" s="243"/>
      <c r="D73" s="239"/>
      <c r="E73" s="237"/>
    </row>
    <row r="74" s="61" customFormat="1" ht="15" customHeight="1" spans="1:5">
      <c r="A74" s="240" t="s">
        <v>167</v>
      </c>
      <c r="B74" s="242"/>
      <c r="C74" s="243"/>
      <c r="D74" s="239"/>
      <c r="E74" s="237"/>
    </row>
    <row r="75" s="61" customFormat="1" ht="15" customHeight="1" spans="1:5">
      <c r="A75" s="244" t="s">
        <v>171</v>
      </c>
      <c r="B75" s="242"/>
      <c r="C75" s="243"/>
      <c r="D75" s="239"/>
      <c r="E75" s="237"/>
    </row>
    <row r="76" s="61" customFormat="1" ht="15" customHeight="1" spans="1:5">
      <c r="A76" s="244" t="s">
        <v>135</v>
      </c>
      <c r="B76" s="242"/>
      <c r="C76" s="243"/>
      <c r="D76" s="239"/>
      <c r="E76" s="237"/>
    </row>
    <row r="77" s="61" customFormat="1" ht="15" customHeight="1" spans="1:5">
      <c r="A77" s="244" t="s">
        <v>172</v>
      </c>
      <c r="B77" s="242"/>
      <c r="C77" s="243"/>
      <c r="D77" s="239"/>
      <c r="E77" s="237"/>
    </row>
    <row r="78" s="61" customFormat="1" ht="15" customHeight="1" spans="1:5">
      <c r="A78" s="244" t="s">
        <v>173</v>
      </c>
      <c r="B78" s="241">
        <f>SUM(B79:B86)</f>
        <v>586</v>
      </c>
      <c r="C78" s="241">
        <f>SUM(C79:C86)</f>
        <v>580</v>
      </c>
      <c r="D78" s="239">
        <f t="shared" ref="D78:D84" si="7">C78/B78</f>
        <v>0.989761092150171</v>
      </c>
      <c r="E78" s="237"/>
    </row>
    <row r="79" s="61" customFormat="1" ht="15" customHeight="1" spans="1:5">
      <c r="A79" s="240" t="s">
        <v>126</v>
      </c>
      <c r="B79" s="242">
        <v>450</v>
      </c>
      <c r="C79" s="242">
        <v>450</v>
      </c>
      <c r="D79" s="239">
        <f t="shared" si="7"/>
        <v>1</v>
      </c>
      <c r="E79" s="237"/>
    </row>
    <row r="80" s="61" customFormat="1" ht="15" customHeight="1" spans="1:5">
      <c r="A80" s="240" t="s">
        <v>127</v>
      </c>
      <c r="B80" s="242">
        <v>36</v>
      </c>
      <c r="C80" s="242">
        <v>40</v>
      </c>
      <c r="D80" s="239">
        <f t="shared" si="7"/>
        <v>1.11111111111111</v>
      </c>
      <c r="E80" s="237"/>
    </row>
    <row r="81" s="61" customFormat="1" ht="15" customHeight="1" spans="1:5">
      <c r="A81" s="240" t="s">
        <v>128</v>
      </c>
      <c r="B81" s="242">
        <v>10</v>
      </c>
      <c r="C81" s="242">
        <v>10</v>
      </c>
      <c r="D81" s="239">
        <f t="shared" si="7"/>
        <v>1</v>
      </c>
      <c r="E81" s="237"/>
    </row>
    <row r="82" s="61" customFormat="1" ht="15" customHeight="1" spans="1:5">
      <c r="A82" s="246" t="s">
        <v>174</v>
      </c>
      <c r="B82" s="242">
        <v>61</v>
      </c>
      <c r="C82" s="242">
        <v>60</v>
      </c>
      <c r="D82" s="239">
        <f t="shared" si="7"/>
        <v>0.983606557377049</v>
      </c>
      <c r="E82" s="237"/>
    </row>
    <row r="83" s="61" customFormat="1" ht="15" customHeight="1" spans="1:5">
      <c r="A83" s="244" t="s">
        <v>175</v>
      </c>
      <c r="B83" s="242">
        <v>20</v>
      </c>
      <c r="C83" s="242">
        <v>20</v>
      </c>
      <c r="D83" s="239">
        <f t="shared" si="7"/>
        <v>1</v>
      </c>
      <c r="E83" s="237"/>
    </row>
    <row r="84" s="61" customFormat="1" ht="15" customHeight="1" spans="1:5">
      <c r="A84" s="244" t="s">
        <v>167</v>
      </c>
      <c r="B84" s="242">
        <v>9</v>
      </c>
      <c r="C84" s="242"/>
      <c r="D84" s="239">
        <f t="shared" si="7"/>
        <v>0</v>
      </c>
      <c r="E84" s="237"/>
    </row>
    <row r="85" s="61" customFormat="1" ht="15" customHeight="1" spans="1:5">
      <c r="A85" s="244" t="s">
        <v>135</v>
      </c>
      <c r="B85" s="242"/>
      <c r="C85" s="242"/>
      <c r="D85" s="239"/>
      <c r="E85" s="237"/>
    </row>
    <row r="86" s="61" customFormat="1" ht="15" customHeight="1" spans="1:5">
      <c r="A86" s="237" t="s">
        <v>176</v>
      </c>
      <c r="B86" s="242"/>
      <c r="C86" s="243"/>
      <c r="D86" s="239"/>
      <c r="E86" s="237"/>
    </row>
    <row r="87" s="61" customFormat="1" ht="15" customHeight="1" spans="1:5">
      <c r="A87" s="240" t="s">
        <v>177</v>
      </c>
      <c r="B87" s="241"/>
      <c r="C87" s="243"/>
      <c r="D87" s="239"/>
      <c r="E87" s="237"/>
    </row>
    <row r="88" s="61" customFormat="1" ht="15" customHeight="1" spans="1:5">
      <c r="A88" s="240" t="s">
        <v>126</v>
      </c>
      <c r="B88" s="242"/>
      <c r="C88" s="243"/>
      <c r="D88" s="239"/>
      <c r="E88" s="237"/>
    </row>
    <row r="89" s="61" customFormat="1" ht="15" customHeight="1" spans="1:5">
      <c r="A89" s="244" t="s">
        <v>127</v>
      </c>
      <c r="B89" s="242"/>
      <c r="C89" s="243"/>
      <c r="D89" s="239"/>
      <c r="E89" s="237"/>
    </row>
    <row r="90" s="61" customFormat="1" ht="15" customHeight="1" spans="1:5">
      <c r="A90" s="244" t="s">
        <v>128</v>
      </c>
      <c r="B90" s="242"/>
      <c r="C90" s="243"/>
      <c r="D90" s="239"/>
      <c r="E90" s="237"/>
    </row>
    <row r="91" s="61" customFormat="1" ht="15" customHeight="1" spans="1:5">
      <c r="A91" s="240" t="s">
        <v>178</v>
      </c>
      <c r="B91" s="242"/>
      <c r="C91" s="243"/>
      <c r="D91" s="239"/>
      <c r="E91" s="237"/>
    </row>
    <row r="92" s="61" customFormat="1" ht="15" customHeight="1" spans="1:5">
      <c r="A92" s="240" t="s">
        <v>179</v>
      </c>
      <c r="B92" s="242"/>
      <c r="C92" s="243"/>
      <c r="D92" s="239"/>
      <c r="E92" s="237"/>
    </row>
    <row r="93" s="61" customFormat="1" ht="15" customHeight="1" spans="1:5">
      <c r="A93" s="240" t="s">
        <v>167</v>
      </c>
      <c r="B93" s="242"/>
      <c r="C93" s="243"/>
      <c r="D93" s="239"/>
      <c r="E93" s="237"/>
    </row>
    <row r="94" s="61" customFormat="1" ht="15" customHeight="1" spans="1:5">
      <c r="A94" s="240" t="s">
        <v>180</v>
      </c>
      <c r="B94" s="242"/>
      <c r="C94" s="243"/>
      <c r="D94" s="239"/>
      <c r="E94" s="237"/>
    </row>
    <row r="95" s="61" customFormat="1" ht="15" customHeight="1" spans="1:5">
      <c r="A95" s="240" t="s">
        <v>181</v>
      </c>
      <c r="B95" s="242"/>
      <c r="C95" s="243"/>
      <c r="D95" s="239"/>
      <c r="E95" s="237"/>
    </row>
    <row r="96" s="61" customFormat="1" ht="15" customHeight="1" spans="1:5">
      <c r="A96" s="240" t="s">
        <v>182</v>
      </c>
      <c r="B96" s="242"/>
      <c r="C96" s="243"/>
      <c r="D96" s="239"/>
      <c r="E96" s="237"/>
    </row>
    <row r="97" s="61" customFormat="1" ht="15" customHeight="1" spans="1:5">
      <c r="A97" s="240" t="s">
        <v>183</v>
      </c>
      <c r="B97" s="242"/>
      <c r="C97" s="243"/>
      <c r="D97" s="239"/>
      <c r="E97" s="237"/>
    </row>
    <row r="98" s="61" customFormat="1" ht="15" customHeight="1" spans="1:5">
      <c r="A98" s="244" t="s">
        <v>135</v>
      </c>
      <c r="B98" s="242"/>
      <c r="C98" s="243"/>
      <c r="D98" s="239"/>
      <c r="E98" s="237"/>
    </row>
    <row r="99" s="61" customFormat="1" ht="15" customHeight="1" spans="1:5">
      <c r="A99" s="244" t="s">
        <v>184</v>
      </c>
      <c r="B99" s="242"/>
      <c r="C99" s="243"/>
      <c r="D99" s="239"/>
      <c r="E99" s="237"/>
    </row>
    <row r="100" s="61" customFormat="1" ht="15" customHeight="1" spans="1:5">
      <c r="A100" s="247" t="s">
        <v>185</v>
      </c>
      <c r="B100" s="241">
        <f>SUM(B101:B108)</f>
        <v>2423</v>
      </c>
      <c r="C100" s="241">
        <f>SUM(C101:C108)</f>
        <v>2420</v>
      </c>
      <c r="D100" s="239">
        <f t="shared" ref="D100:D102" si="8">C100/B100</f>
        <v>0.998761865456046</v>
      </c>
      <c r="E100" s="237"/>
    </row>
    <row r="101" s="61" customFormat="1" ht="15" customHeight="1" spans="1:5">
      <c r="A101" s="240" t="s">
        <v>126</v>
      </c>
      <c r="B101" s="242">
        <v>1551</v>
      </c>
      <c r="C101" s="242">
        <v>1550</v>
      </c>
      <c r="D101" s="239">
        <f t="shared" si="8"/>
        <v>0.999355254674404</v>
      </c>
      <c r="E101" s="237"/>
    </row>
    <row r="102" s="61" customFormat="1" ht="15" customHeight="1" spans="1:5">
      <c r="A102" s="240" t="s">
        <v>127</v>
      </c>
      <c r="B102" s="242">
        <v>862</v>
      </c>
      <c r="C102" s="242">
        <v>860</v>
      </c>
      <c r="D102" s="239">
        <f t="shared" si="8"/>
        <v>0.997679814385151</v>
      </c>
      <c r="E102" s="237"/>
    </row>
    <row r="103" s="61" customFormat="1" ht="15" customHeight="1" spans="1:5">
      <c r="A103" s="240" t="s">
        <v>128</v>
      </c>
      <c r="B103" s="242"/>
      <c r="C103" s="242"/>
      <c r="D103" s="239"/>
      <c r="E103" s="237"/>
    </row>
    <row r="104" s="61" customFormat="1" ht="15" customHeight="1" spans="1:5">
      <c r="A104" s="244" t="s">
        <v>186</v>
      </c>
      <c r="B104" s="242"/>
      <c r="C104" s="242"/>
      <c r="D104" s="239"/>
      <c r="E104" s="237"/>
    </row>
    <row r="105" s="61" customFormat="1" ht="15" customHeight="1" spans="1:5">
      <c r="A105" s="244" t="s">
        <v>187</v>
      </c>
      <c r="B105" s="242"/>
      <c r="C105" s="242"/>
      <c r="D105" s="239"/>
      <c r="E105" s="237"/>
    </row>
    <row r="106" s="61" customFormat="1" ht="15" customHeight="1" spans="1:5">
      <c r="A106" s="244" t="s">
        <v>188</v>
      </c>
      <c r="B106" s="242"/>
      <c r="C106" s="242"/>
      <c r="D106" s="239"/>
      <c r="E106" s="237"/>
    </row>
    <row r="107" s="61" customFormat="1" ht="15" customHeight="1" spans="1:5">
      <c r="A107" s="240" t="s">
        <v>135</v>
      </c>
      <c r="B107" s="242"/>
      <c r="C107" s="242"/>
      <c r="D107" s="239"/>
      <c r="E107" s="237"/>
    </row>
    <row r="108" s="61" customFormat="1" ht="15" customHeight="1" spans="1:5">
      <c r="A108" s="240" t="s">
        <v>189</v>
      </c>
      <c r="B108" s="242">
        <v>10</v>
      </c>
      <c r="C108" s="242">
        <v>10</v>
      </c>
      <c r="D108" s="239">
        <f t="shared" ref="D108:D111" si="9">C108/B108</f>
        <v>1</v>
      </c>
      <c r="E108" s="237"/>
    </row>
    <row r="109" s="61" customFormat="1" ht="15" customHeight="1" spans="1:5">
      <c r="A109" s="237" t="s">
        <v>190</v>
      </c>
      <c r="B109" s="241">
        <f>SUM(B110:B119)</f>
        <v>1892</v>
      </c>
      <c r="C109" s="241">
        <f>SUM(C110:C119)</f>
        <v>1985</v>
      </c>
      <c r="D109" s="239">
        <f t="shared" si="9"/>
        <v>1.04915433403805</v>
      </c>
      <c r="E109" s="237"/>
    </row>
    <row r="110" s="61" customFormat="1" ht="15" customHeight="1" spans="1:5">
      <c r="A110" s="240" t="s">
        <v>126</v>
      </c>
      <c r="B110" s="242">
        <v>614</v>
      </c>
      <c r="C110" s="242">
        <v>620</v>
      </c>
      <c r="D110" s="239">
        <f t="shared" si="9"/>
        <v>1.00977198697068</v>
      </c>
      <c r="E110" s="237"/>
    </row>
    <row r="111" s="61" customFormat="1" ht="15" customHeight="1" spans="1:5">
      <c r="A111" s="240" t="s">
        <v>127</v>
      </c>
      <c r="B111" s="242">
        <v>755</v>
      </c>
      <c r="C111" s="242">
        <v>755</v>
      </c>
      <c r="D111" s="239">
        <f t="shared" si="9"/>
        <v>1</v>
      </c>
      <c r="E111" s="237"/>
    </row>
    <row r="112" s="61" customFormat="1" ht="15" customHeight="1" spans="1:5">
      <c r="A112" s="240" t="s">
        <v>128</v>
      </c>
      <c r="B112" s="242"/>
      <c r="C112" s="242"/>
      <c r="D112" s="239"/>
      <c r="E112" s="237"/>
    </row>
    <row r="113" s="61" customFormat="1" ht="15" customHeight="1" spans="1:5">
      <c r="A113" s="244" t="s">
        <v>191</v>
      </c>
      <c r="B113" s="242"/>
      <c r="C113" s="242"/>
      <c r="D113" s="239"/>
      <c r="E113" s="237"/>
    </row>
    <row r="114" s="61" customFormat="1" ht="15" customHeight="1" spans="1:5">
      <c r="A114" s="244" t="s">
        <v>192</v>
      </c>
      <c r="B114" s="242"/>
      <c r="C114" s="242"/>
      <c r="D114" s="239"/>
      <c r="E114" s="237"/>
    </row>
    <row r="115" s="61" customFormat="1" ht="15" customHeight="1" spans="1:5">
      <c r="A115" s="244" t="s">
        <v>193</v>
      </c>
      <c r="B115" s="242"/>
      <c r="C115" s="242"/>
      <c r="D115" s="239"/>
      <c r="E115" s="237"/>
    </row>
    <row r="116" s="61" customFormat="1" ht="15" customHeight="1" spans="1:5">
      <c r="A116" s="240" t="s">
        <v>194</v>
      </c>
      <c r="B116" s="242"/>
      <c r="C116" s="242"/>
      <c r="D116" s="239"/>
      <c r="E116" s="237"/>
    </row>
    <row r="117" s="61" customFormat="1" ht="15" customHeight="1" spans="1:5">
      <c r="A117" s="240" t="s">
        <v>195</v>
      </c>
      <c r="B117" s="242">
        <v>5</v>
      </c>
      <c r="C117" s="242">
        <v>100</v>
      </c>
      <c r="D117" s="239">
        <f t="shared" ref="D117:D119" si="10">C117/B117</f>
        <v>20</v>
      </c>
      <c r="E117" s="237"/>
    </row>
    <row r="118" s="61" customFormat="1" ht="15" customHeight="1" spans="1:5">
      <c r="A118" s="240" t="s">
        <v>135</v>
      </c>
      <c r="B118" s="242">
        <v>470</v>
      </c>
      <c r="C118" s="242">
        <v>470</v>
      </c>
      <c r="D118" s="239">
        <f t="shared" si="10"/>
        <v>1</v>
      </c>
      <c r="E118" s="237"/>
    </row>
    <row r="119" s="61" customFormat="1" ht="15" customHeight="1" spans="1:5">
      <c r="A119" s="244" t="s">
        <v>196</v>
      </c>
      <c r="B119" s="242">
        <v>48</v>
      </c>
      <c r="C119" s="242">
        <v>40</v>
      </c>
      <c r="D119" s="239">
        <f t="shared" si="10"/>
        <v>0.833333333333333</v>
      </c>
      <c r="E119" s="237"/>
    </row>
    <row r="120" s="61" customFormat="1" ht="15" customHeight="1" spans="1:5">
      <c r="A120" s="244" t="s">
        <v>197</v>
      </c>
      <c r="B120" s="241"/>
      <c r="C120" s="243"/>
      <c r="D120" s="239"/>
      <c r="E120" s="237"/>
    </row>
    <row r="121" s="61" customFormat="1" ht="15" customHeight="1" spans="1:5">
      <c r="A121" s="244" t="s">
        <v>126</v>
      </c>
      <c r="B121" s="242"/>
      <c r="C121" s="243"/>
      <c r="D121" s="239"/>
      <c r="E121" s="237"/>
    </row>
    <row r="122" s="61" customFormat="1" ht="15" customHeight="1" spans="1:5">
      <c r="A122" s="237" t="s">
        <v>127</v>
      </c>
      <c r="B122" s="242"/>
      <c r="C122" s="243"/>
      <c r="D122" s="239"/>
      <c r="E122" s="237"/>
    </row>
    <row r="123" s="61" customFormat="1" ht="15" customHeight="1" spans="1:5">
      <c r="A123" s="240" t="s">
        <v>128</v>
      </c>
      <c r="B123" s="242"/>
      <c r="C123" s="243"/>
      <c r="D123" s="239"/>
      <c r="E123" s="237"/>
    </row>
    <row r="124" s="61" customFormat="1" ht="15" customHeight="1" spans="1:5">
      <c r="A124" s="240" t="s">
        <v>198</v>
      </c>
      <c r="B124" s="242"/>
      <c r="C124" s="243"/>
      <c r="D124" s="239"/>
      <c r="E124" s="237"/>
    </row>
    <row r="125" s="61" customFormat="1" ht="15" customHeight="1" spans="1:5">
      <c r="A125" s="240" t="s">
        <v>199</v>
      </c>
      <c r="B125" s="242"/>
      <c r="C125" s="243"/>
      <c r="D125" s="239"/>
      <c r="E125" s="237"/>
    </row>
    <row r="126" s="61" customFormat="1" ht="15" customHeight="1" spans="1:5">
      <c r="A126" s="244" t="s">
        <v>200</v>
      </c>
      <c r="B126" s="242"/>
      <c r="C126" s="243"/>
      <c r="D126" s="239"/>
      <c r="E126" s="237"/>
    </row>
    <row r="127" s="61" customFormat="1" ht="15" customHeight="1" spans="1:5">
      <c r="A127" s="240" t="s">
        <v>201</v>
      </c>
      <c r="B127" s="242"/>
      <c r="C127" s="243"/>
      <c r="D127" s="239"/>
      <c r="E127" s="237"/>
    </row>
    <row r="128" s="61" customFormat="1" ht="15" customHeight="1" spans="1:5">
      <c r="A128" s="240" t="s">
        <v>202</v>
      </c>
      <c r="B128" s="242"/>
      <c r="C128" s="243"/>
      <c r="D128" s="239"/>
      <c r="E128" s="237"/>
    </row>
    <row r="129" s="61" customFormat="1" ht="15" customHeight="1" spans="1:5">
      <c r="A129" s="240" t="s">
        <v>203</v>
      </c>
      <c r="B129" s="242"/>
      <c r="C129" s="243"/>
      <c r="D129" s="239"/>
      <c r="E129" s="237"/>
    </row>
    <row r="130" s="61" customFormat="1" ht="15" customHeight="1" spans="1:5">
      <c r="A130" s="240" t="s">
        <v>135</v>
      </c>
      <c r="B130" s="242"/>
      <c r="C130" s="243"/>
      <c r="D130" s="239"/>
      <c r="E130" s="237"/>
    </row>
    <row r="131" s="61" customFormat="1" ht="15" customHeight="1" spans="1:5">
      <c r="A131" s="240" t="s">
        <v>204</v>
      </c>
      <c r="B131" s="242"/>
      <c r="C131" s="243"/>
      <c r="D131" s="239"/>
      <c r="E131" s="237"/>
    </row>
    <row r="132" s="61" customFormat="1" ht="15" customHeight="1" spans="1:5">
      <c r="A132" s="240" t="s">
        <v>205</v>
      </c>
      <c r="B132" s="241"/>
      <c r="C132" s="243"/>
      <c r="D132" s="239"/>
      <c r="E132" s="237"/>
    </row>
    <row r="133" s="61" customFormat="1" ht="15" customHeight="1" spans="1:5">
      <c r="A133" s="240" t="s">
        <v>126</v>
      </c>
      <c r="B133" s="242"/>
      <c r="C133" s="243"/>
      <c r="D133" s="239"/>
      <c r="E133" s="237"/>
    </row>
    <row r="134" s="61" customFormat="1" ht="15" customHeight="1" spans="1:5">
      <c r="A134" s="240" t="s">
        <v>127</v>
      </c>
      <c r="B134" s="242"/>
      <c r="C134" s="243"/>
      <c r="D134" s="239"/>
      <c r="E134" s="237"/>
    </row>
    <row r="135" s="61" customFormat="1" ht="15" customHeight="1" spans="1:5">
      <c r="A135" s="244" t="s">
        <v>128</v>
      </c>
      <c r="B135" s="242"/>
      <c r="C135" s="243"/>
      <c r="D135" s="239"/>
      <c r="E135" s="237"/>
    </row>
    <row r="136" s="61" customFormat="1" ht="15" customHeight="1" spans="1:5">
      <c r="A136" s="244" t="s">
        <v>206</v>
      </c>
      <c r="B136" s="242"/>
      <c r="C136" s="243"/>
      <c r="D136" s="239"/>
      <c r="E136" s="237"/>
    </row>
    <row r="137" s="61" customFormat="1" ht="15" customHeight="1" spans="1:5">
      <c r="A137" s="244" t="s">
        <v>135</v>
      </c>
      <c r="B137" s="242"/>
      <c r="C137" s="243"/>
      <c r="D137" s="239"/>
      <c r="E137" s="237"/>
    </row>
    <row r="138" s="61" customFormat="1" ht="15" customHeight="1" spans="1:5">
      <c r="A138" s="237" t="s">
        <v>207</v>
      </c>
      <c r="B138" s="242"/>
      <c r="C138" s="243"/>
      <c r="D138" s="239"/>
      <c r="E138" s="237"/>
    </row>
    <row r="139" s="61" customFormat="1" ht="15" customHeight="1" spans="1:5">
      <c r="A139" s="240" t="s">
        <v>208</v>
      </c>
      <c r="B139" s="241"/>
      <c r="C139" s="243"/>
      <c r="D139" s="239"/>
      <c r="E139" s="237"/>
    </row>
    <row r="140" s="61" customFormat="1" ht="15" customHeight="1" spans="1:5">
      <c r="A140" s="240" t="s">
        <v>126</v>
      </c>
      <c r="B140" s="242"/>
      <c r="C140" s="243"/>
      <c r="D140" s="239"/>
      <c r="E140" s="237"/>
    </row>
    <row r="141" s="61" customFormat="1" ht="15" customHeight="1" spans="1:5">
      <c r="A141" s="244" t="s">
        <v>127</v>
      </c>
      <c r="B141" s="242"/>
      <c r="C141" s="243"/>
      <c r="D141" s="239"/>
      <c r="E141" s="237"/>
    </row>
    <row r="142" s="61" customFormat="1" ht="15" customHeight="1" spans="1:5">
      <c r="A142" s="244" t="s">
        <v>128</v>
      </c>
      <c r="B142" s="242"/>
      <c r="C142" s="243"/>
      <c r="D142" s="239"/>
      <c r="E142" s="237"/>
    </row>
    <row r="143" s="61" customFormat="1" ht="15" customHeight="1" spans="1:5">
      <c r="A143" s="244" t="s">
        <v>209</v>
      </c>
      <c r="B143" s="242"/>
      <c r="C143" s="243"/>
      <c r="D143" s="239"/>
      <c r="E143" s="237"/>
    </row>
    <row r="144" s="61" customFormat="1" ht="15" customHeight="1" spans="1:5">
      <c r="A144" s="237" t="s">
        <v>210</v>
      </c>
      <c r="B144" s="242"/>
      <c r="C144" s="243"/>
      <c r="D144" s="239"/>
      <c r="E144" s="237"/>
    </row>
    <row r="145" s="61" customFormat="1" ht="15" customHeight="1" spans="1:5">
      <c r="A145" s="240" t="s">
        <v>135</v>
      </c>
      <c r="B145" s="242"/>
      <c r="C145" s="243"/>
      <c r="D145" s="239"/>
      <c r="E145" s="237"/>
    </row>
    <row r="146" s="61" customFormat="1" ht="15" customHeight="1" spans="1:5">
      <c r="A146" s="240" t="s">
        <v>211</v>
      </c>
      <c r="B146" s="242"/>
      <c r="C146" s="243"/>
      <c r="D146" s="239"/>
      <c r="E146" s="237"/>
    </row>
    <row r="147" s="61" customFormat="1" ht="15" customHeight="1" spans="1:5">
      <c r="A147" s="244" t="s">
        <v>212</v>
      </c>
      <c r="B147" s="241">
        <f>SUM(B148:B152)</f>
        <v>367</v>
      </c>
      <c r="C147" s="241">
        <f>SUM(C148:C152)</f>
        <v>360</v>
      </c>
      <c r="D147" s="239">
        <f t="shared" ref="D147:D155" si="11">C147/B147</f>
        <v>0.980926430517711</v>
      </c>
      <c r="E147" s="237"/>
    </row>
    <row r="148" s="61" customFormat="1" ht="15" customHeight="1" spans="1:5">
      <c r="A148" s="244" t="s">
        <v>126</v>
      </c>
      <c r="B148" s="242"/>
      <c r="C148" s="243"/>
      <c r="D148" s="239"/>
      <c r="E148" s="237"/>
    </row>
    <row r="149" s="61" customFormat="1" ht="15" customHeight="1" spans="1:5">
      <c r="A149" s="244" t="s">
        <v>127</v>
      </c>
      <c r="B149" s="242">
        <v>19</v>
      </c>
      <c r="C149" s="243">
        <v>20</v>
      </c>
      <c r="D149" s="239">
        <f t="shared" si="11"/>
        <v>1.05263157894737</v>
      </c>
      <c r="E149" s="237"/>
    </row>
    <row r="150" s="61" customFormat="1" ht="15" customHeight="1" spans="1:5">
      <c r="A150" s="240" t="s">
        <v>128</v>
      </c>
      <c r="B150" s="242"/>
      <c r="C150" s="243"/>
      <c r="D150" s="239"/>
      <c r="E150" s="237"/>
    </row>
    <row r="151" s="61" customFormat="1" ht="15" customHeight="1" spans="1:5">
      <c r="A151" s="245" t="s">
        <v>213</v>
      </c>
      <c r="B151" s="242">
        <v>212</v>
      </c>
      <c r="C151" s="242">
        <v>210</v>
      </c>
      <c r="D151" s="239">
        <f t="shared" si="11"/>
        <v>0.990566037735849</v>
      </c>
      <c r="E151" s="237"/>
    </row>
    <row r="152" s="61" customFormat="1" ht="15" customHeight="1" spans="1:5">
      <c r="A152" s="240" t="s">
        <v>214</v>
      </c>
      <c r="B152" s="242">
        <v>136</v>
      </c>
      <c r="C152" s="242">
        <v>130</v>
      </c>
      <c r="D152" s="239">
        <f t="shared" si="11"/>
        <v>0.955882352941177</v>
      </c>
      <c r="E152" s="237"/>
    </row>
    <row r="153" s="61" customFormat="1" ht="15" customHeight="1" spans="1:5">
      <c r="A153" s="244" t="s">
        <v>215</v>
      </c>
      <c r="B153" s="241">
        <f>SUM(B154:B159)</f>
        <v>137</v>
      </c>
      <c r="C153" s="241">
        <f>SUM(C154:C159)</f>
        <v>141</v>
      </c>
      <c r="D153" s="239">
        <f t="shared" si="11"/>
        <v>1.02919708029197</v>
      </c>
      <c r="E153" s="237"/>
    </row>
    <row r="154" s="61" customFormat="1" ht="15" customHeight="1" spans="1:5">
      <c r="A154" s="244" t="s">
        <v>126</v>
      </c>
      <c r="B154" s="242">
        <v>87</v>
      </c>
      <c r="C154" s="242">
        <v>90</v>
      </c>
      <c r="D154" s="239">
        <f t="shared" si="11"/>
        <v>1.03448275862069</v>
      </c>
      <c r="E154" s="237"/>
    </row>
    <row r="155" s="61" customFormat="1" ht="15" customHeight="1" spans="1:5">
      <c r="A155" s="244" t="s">
        <v>127</v>
      </c>
      <c r="B155" s="242">
        <v>49</v>
      </c>
      <c r="C155" s="242">
        <v>50</v>
      </c>
      <c r="D155" s="239">
        <f t="shared" si="11"/>
        <v>1.02040816326531</v>
      </c>
      <c r="E155" s="237"/>
    </row>
    <row r="156" s="61" customFormat="1" ht="15" customHeight="1" spans="1:5">
      <c r="A156" s="237" t="s">
        <v>128</v>
      </c>
      <c r="B156" s="242"/>
      <c r="C156" s="242"/>
      <c r="D156" s="239"/>
      <c r="E156" s="237"/>
    </row>
    <row r="157" s="61" customFormat="1" ht="15" customHeight="1" spans="1:5">
      <c r="A157" s="240" t="s">
        <v>140</v>
      </c>
      <c r="B157" s="248"/>
      <c r="C157" s="248"/>
      <c r="D157" s="239"/>
      <c r="E157" s="237"/>
    </row>
    <row r="158" s="61" customFormat="1" ht="15" customHeight="1" spans="1:5">
      <c r="A158" s="240" t="s">
        <v>135</v>
      </c>
      <c r="B158" s="242"/>
      <c r="C158" s="242"/>
      <c r="D158" s="239"/>
      <c r="E158" s="237"/>
    </row>
    <row r="159" s="61" customFormat="1" ht="15" customHeight="1" spans="1:5">
      <c r="A159" s="240" t="s">
        <v>216</v>
      </c>
      <c r="B159" s="242">
        <v>1</v>
      </c>
      <c r="C159" s="242">
        <v>1</v>
      </c>
      <c r="D159" s="239">
        <f t="shared" ref="D159:D162" si="12">C159/B159</f>
        <v>1</v>
      </c>
      <c r="E159" s="237"/>
    </row>
    <row r="160" s="61" customFormat="1" ht="15" customHeight="1" spans="1:5">
      <c r="A160" s="244" t="s">
        <v>217</v>
      </c>
      <c r="B160" s="241">
        <f>SUM(B161:B166)</f>
        <v>686</v>
      </c>
      <c r="C160" s="241">
        <f>SUM(C161:C166)</f>
        <v>686</v>
      </c>
      <c r="D160" s="239">
        <f t="shared" si="12"/>
        <v>1</v>
      </c>
      <c r="E160" s="237"/>
    </row>
    <row r="161" s="61" customFormat="1" ht="15" customHeight="1" spans="1:5">
      <c r="A161" s="244" t="s">
        <v>126</v>
      </c>
      <c r="B161" s="242">
        <v>238</v>
      </c>
      <c r="C161" s="242">
        <v>240</v>
      </c>
      <c r="D161" s="239">
        <f t="shared" si="12"/>
        <v>1.00840336134454</v>
      </c>
      <c r="E161" s="237"/>
    </row>
    <row r="162" s="61" customFormat="1" ht="15" customHeight="1" spans="1:5">
      <c r="A162" s="244" t="s">
        <v>127</v>
      </c>
      <c r="B162" s="242">
        <v>442</v>
      </c>
      <c r="C162" s="242">
        <v>440</v>
      </c>
      <c r="D162" s="239">
        <f t="shared" si="12"/>
        <v>0.995475113122172</v>
      </c>
      <c r="E162" s="237"/>
    </row>
    <row r="163" s="61" customFormat="1" ht="15" customHeight="1" spans="1:5">
      <c r="A163" s="240" t="s">
        <v>128</v>
      </c>
      <c r="B163" s="242"/>
      <c r="C163" s="242"/>
      <c r="D163" s="239"/>
      <c r="E163" s="237"/>
    </row>
    <row r="164" s="61" customFormat="1" ht="15" customHeight="1" spans="1:5">
      <c r="A164" s="240" t="s">
        <v>218</v>
      </c>
      <c r="B164" s="242"/>
      <c r="C164" s="242"/>
      <c r="D164" s="239"/>
      <c r="E164" s="237"/>
    </row>
    <row r="165" s="61" customFormat="1" ht="15" customHeight="1" spans="1:5">
      <c r="A165" s="244" t="s">
        <v>135</v>
      </c>
      <c r="B165" s="242"/>
      <c r="C165" s="242"/>
      <c r="D165" s="239"/>
      <c r="E165" s="237"/>
    </row>
    <row r="166" s="61" customFormat="1" ht="15" customHeight="1" spans="1:5">
      <c r="A166" s="244" t="s">
        <v>219</v>
      </c>
      <c r="B166" s="242">
        <v>6</v>
      </c>
      <c r="C166" s="242">
        <v>6</v>
      </c>
      <c r="D166" s="239">
        <f t="shared" ref="D166:D169" si="13">C166/B166</f>
        <v>1</v>
      </c>
      <c r="E166" s="237"/>
    </row>
    <row r="167" s="61" customFormat="1" ht="15" customHeight="1" spans="1:5">
      <c r="A167" s="244" t="s">
        <v>220</v>
      </c>
      <c r="B167" s="241">
        <f>SUM(B168:B173)</f>
        <v>2767</v>
      </c>
      <c r="C167" s="241">
        <f>SUM(C168:C173)</f>
        <v>2770</v>
      </c>
      <c r="D167" s="239">
        <f t="shared" si="13"/>
        <v>1.00108420672208</v>
      </c>
      <c r="E167" s="237"/>
    </row>
    <row r="168" s="61" customFormat="1" ht="15" customHeight="1" spans="1:5">
      <c r="A168" s="244" t="s">
        <v>126</v>
      </c>
      <c r="B168" s="242">
        <v>2110</v>
      </c>
      <c r="C168" s="242">
        <v>2110</v>
      </c>
      <c r="D168" s="239">
        <f t="shared" si="13"/>
        <v>1</v>
      </c>
      <c r="E168" s="237"/>
    </row>
    <row r="169" s="61" customFormat="1" ht="15" customHeight="1" spans="1:5">
      <c r="A169" s="240" t="s">
        <v>127</v>
      </c>
      <c r="B169" s="242">
        <v>518</v>
      </c>
      <c r="C169" s="242">
        <v>520</v>
      </c>
      <c r="D169" s="239">
        <f t="shared" si="13"/>
        <v>1.003861003861</v>
      </c>
      <c r="E169" s="237"/>
    </row>
    <row r="170" s="61" customFormat="1" ht="15" customHeight="1" spans="1:5">
      <c r="A170" s="240" t="s">
        <v>128</v>
      </c>
      <c r="B170" s="242"/>
      <c r="C170" s="242"/>
      <c r="D170" s="239"/>
      <c r="E170" s="237"/>
    </row>
    <row r="171" s="61" customFormat="1" ht="15" customHeight="1" spans="1:5">
      <c r="A171" s="240" t="s">
        <v>221</v>
      </c>
      <c r="B171" s="242"/>
      <c r="C171" s="242"/>
      <c r="D171" s="239"/>
      <c r="E171" s="237"/>
    </row>
    <row r="172" s="61" customFormat="1" ht="15" customHeight="1" spans="1:5">
      <c r="A172" s="244" t="s">
        <v>135</v>
      </c>
      <c r="B172" s="242">
        <v>139</v>
      </c>
      <c r="C172" s="242">
        <v>140</v>
      </c>
      <c r="D172" s="239">
        <f t="shared" ref="D172:D176" si="14">C172/B172</f>
        <v>1.00719424460432</v>
      </c>
      <c r="E172" s="237"/>
    </row>
    <row r="173" s="61" customFormat="1" ht="15" customHeight="1" spans="1:5">
      <c r="A173" s="244" t="s">
        <v>222</v>
      </c>
      <c r="B173" s="242"/>
      <c r="C173" s="243"/>
      <c r="D173" s="239"/>
      <c r="E173" s="237"/>
    </row>
    <row r="174" s="61" customFormat="1" ht="15" customHeight="1" spans="1:5">
      <c r="A174" s="244" t="s">
        <v>223</v>
      </c>
      <c r="B174" s="241">
        <f>SUM(B175:B180)</f>
        <v>1111</v>
      </c>
      <c r="C174" s="241">
        <f>SUM(C175:C180)</f>
        <v>1106</v>
      </c>
      <c r="D174" s="239">
        <f t="shared" si="14"/>
        <v>0.995499549954995</v>
      </c>
      <c r="E174" s="237"/>
    </row>
    <row r="175" s="61" customFormat="1" ht="15" customHeight="1" spans="1:5">
      <c r="A175" s="240" t="s">
        <v>126</v>
      </c>
      <c r="B175" s="242">
        <v>449</v>
      </c>
      <c r="C175" s="242">
        <v>450</v>
      </c>
      <c r="D175" s="239">
        <f t="shared" si="14"/>
        <v>1.0022271714922</v>
      </c>
      <c r="E175" s="237"/>
    </row>
    <row r="176" s="61" customFormat="1" ht="15" customHeight="1" spans="1:5">
      <c r="A176" s="240" t="s">
        <v>127</v>
      </c>
      <c r="B176" s="242">
        <v>291</v>
      </c>
      <c r="C176" s="242">
        <v>290</v>
      </c>
      <c r="D176" s="239">
        <f t="shared" si="14"/>
        <v>0.996563573883162</v>
      </c>
      <c r="E176" s="237"/>
    </row>
    <row r="177" s="61" customFormat="1" ht="15" customHeight="1" spans="1:5">
      <c r="A177" s="240" t="s">
        <v>128</v>
      </c>
      <c r="B177" s="242"/>
      <c r="C177" s="242"/>
      <c r="D177" s="239"/>
      <c r="E177" s="237"/>
    </row>
    <row r="178" s="61" customFormat="1" ht="15" customHeight="1" spans="1:5">
      <c r="A178" s="240" t="s">
        <v>224</v>
      </c>
      <c r="B178" s="242"/>
      <c r="C178" s="242"/>
      <c r="D178" s="239"/>
      <c r="E178" s="237"/>
    </row>
    <row r="179" s="61" customFormat="1" ht="15" customHeight="1" spans="1:5">
      <c r="A179" s="240" t="s">
        <v>135</v>
      </c>
      <c r="B179" s="242">
        <v>355</v>
      </c>
      <c r="C179" s="242">
        <v>350</v>
      </c>
      <c r="D179" s="239">
        <f t="shared" ref="D179:D183" si="15">C179/B179</f>
        <v>0.985915492957746</v>
      </c>
      <c r="E179" s="237"/>
    </row>
    <row r="180" s="61" customFormat="1" ht="15" customHeight="1" spans="1:5">
      <c r="A180" s="244" t="s">
        <v>225</v>
      </c>
      <c r="B180" s="242">
        <v>16</v>
      </c>
      <c r="C180" s="242">
        <v>16</v>
      </c>
      <c r="D180" s="239">
        <f t="shared" si="15"/>
        <v>1</v>
      </c>
      <c r="E180" s="237"/>
    </row>
    <row r="181" s="61" customFormat="1" ht="15" customHeight="1" spans="1:5">
      <c r="A181" s="244" t="s">
        <v>226</v>
      </c>
      <c r="B181" s="241">
        <f>SUM(B182:B187)</f>
        <v>1429</v>
      </c>
      <c r="C181" s="241">
        <f>SUM(C182:C187)</f>
        <v>1430</v>
      </c>
      <c r="D181" s="239">
        <f t="shared" si="15"/>
        <v>1.00069979006298</v>
      </c>
      <c r="E181" s="237"/>
    </row>
    <row r="182" s="61" customFormat="1" ht="15" customHeight="1" spans="1:5">
      <c r="A182" s="237" t="s">
        <v>126</v>
      </c>
      <c r="B182" s="242">
        <v>309</v>
      </c>
      <c r="C182" s="242">
        <v>310</v>
      </c>
      <c r="D182" s="239">
        <f t="shared" si="15"/>
        <v>1.00323624595469</v>
      </c>
      <c r="E182" s="237"/>
    </row>
    <row r="183" s="61" customFormat="1" ht="15" customHeight="1" spans="1:5">
      <c r="A183" s="240" t="s">
        <v>127</v>
      </c>
      <c r="B183" s="242">
        <v>1120</v>
      </c>
      <c r="C183" s="242">
        <v>1120</v>
      </c>
      <c r="D183" s="239">
        <f t="shared" si="15"/>
        <v>1</v>
      </c>
      <c r="E183" s="237"/>
    </row>
    <row r="184" s="61" customFormat="1" ht="15" customHeight="1" spans="1:5">
      <c r="A184" s="240" t="s">
        <v>128</v>
      </c>
      <c r="B184" s="242"/>
      <c r="C184" s="243"/>
      <c r="D184" s="239"/>
      <c r="E184" s="237"/>
    </row>
    <row r="185" s="61" customFormat="1" ht="15" customHeight="1" spans="1:5">
      <c r="A185" s="240" t="s">
        <v>227</v>
      </c>
      <c r="B185" s="242"/>
      <c r="C185" s="243"/>
      <c r="D185" s="239"/>
      <c r="E185" s="237"/>
    </row>
    <row r="186" s="61" customFormat="1" ht="15" customHeight="1" spans="1:5">
      <c r="A186" s="240" t="s">
        <v>135</v>
      </c>
      <c r="B186" s="242"/>
      <c r="C186" s="243"/>
      <c r="D186" s="239"/>
      <c r="E186" s="237"/>
    </row>
    <row r="187" s="61" customFormat="1" ht="15" customHeight="1" spans="1:5">
      <c r="A187" s="244" t="s">
        <v>228</v>
      </c>
      <c r="B187" s="242"/>
      <c r="C187" s="243"/>
      <c r="D187" s="239"/>
      <c r="E187" s="237"/>
    </row>
    <row r="188" s="61" customFormat="1" ht="15" customHeight="1" spans="1:5">
      <c r="A188" s="244" t="s">
        <v>229</v>
      </c>
      <c r="B188" s="241">
        <f>SUM(B189:B195)</f>
        <v>236</v>
      </c>
      <c r="C188" s="241">
        <f>SUM(C189:C195)</f>
        <v>231</v>
      </c>
      <c r="D188" s="239">
        <f t="shared" ref="D188:D190" si="16">C188/B188</f>
        <v>0.978813559322034</v>
      </c>
      <c r="E188" s="237"/>
    </row>
    <row r="189" s="61" customFormat="1" ht="15" customHeight="1" spans="1:5">
      <c r="A189" s="244" t="s">
        <v>126</v>
      </c>
      <c r="B189" s="242">
        <v>153</v>
      </c>
      <c r="C189" s="242">
        <v>150</v>
      </c>
      <c r="D189" s="239">
        <f t="shared" si="16"/>
        <v>0.980392156862745</v>
      </c>
      <c r="E189" s="237"/>
    </row>
    <row r="190" s="61" customFormat="1" ht="15" customHeight="1" spans="1:5">
      <c r="A190" s="240" t="s">
        <v>127</v>
      </c>
      <c r="B190" s="242">
        <v>72</v>
      </c>
      <c r="C190" s="242">
        <v>70</v>
      </c>
      <c r="D190" s="239">
        <f t="shared" si="16"/>
        <v>0.972222222222222</v>
      </c>
      <c r="E190" s="237"/>
    </row>
    <row r="191" s="61" customFormat="1" ht="15" customHeight="1" spans="1:5">
      <c r="A191" s="240" t="s">
        <v>128</v>
      </c>
      <c r="B191" s="242"/>
      <c r="C191" s="242"/>
      <c r="D191" s="239"/>
      <c r="E191" s="237"/>
    </row>
    <row r="192" s="61" customFormat="1" ht="15" customHeight="1" spans="1:5">
      <c r="A192" s="240" t="s">
        <v>230</v>
      </c>
      <c r="B192" s="242"/>
      <c r="C192" s="242"/>
      <c r="D192" s="239"/>
      <c r="E192" s="237"/>
    </row>
    <row r="193" s="61" customFormat="1" ht="15" customHeight="1" spans="1:5">
      <c r="A193" s="240" t="s">
        <v>231</v>
      </c>
      <c r="B193" s="242">
        <v>11</v>
      </c>
      <c r="C193" s="242">
        <v>11</v>
      </c>
      <c r="D193" s="239">
        <f>C193/B193</f>
        <v>1</v>
      </c>
      <c r="E193" s="237"/>
    </row>
    <row r="194" s="61" customFormat="1" ht="15" customHeight="1" spans="1:5">
      <c r="A194" s="240" t="s">
        <v>135</v>
      </c>
      <c r="B194" s="248"/>
      <c r="C194" s="249"/>
      <c r="D194" s="239"/>
      <c r="E194" s="250"/>
    </row>
    <row r="195" s="61" customFormat="1" ht="15" customHeight="1" spans="1:5">
      <c r="A195" s="244" t="s">
        <v>232</v>
      </c>
      <c r="B195" s="248"/>
      <c r="C195" s="249"/>
      <c r="D195" s="239"/>
      <c r="E195" s="250"/>
    </row>
    <row r="196" s="61" customFormat="1" ht="15" customHeight="1" spans="1:5">
      <c r="A196" s="244" t="s">
        <v>233</v>
      </c>
      <c r="B196" s="241"/>
      <c r="C196" s="243"/>
      <c r="D196" s="239"/>
      <c r="E196" s="250"/>
    </row>
    <row r="197" s="61" customFormat="1" ht="15" customHeight="1" spans="1:5">
      <c r="A197" s="244" t="s">
        <v>126</v>
      </c>
      <c r="B197" s="242"/>
      <c r="C197" s="243"/>
      <c r="D197" s="239"/>
      <c r="E197" s="237"/>
    </row>
    <row r="198" s="61" customFormat="1" ht="15" customHeight="1" spans="1:5">
      <c r="A198" s="237" t="s">
        <v>127</v>
      </c>
      <c r="B198" s="242"/>
      <c r="C198" s="243"/>
      <c r="D198" s="239"/>
      <c r="E198" s="237"/>
    </row>
    <row r="199" s="61" customFormat="1" ht="15" customHeight="1" spans="1:5">
      <c r="A199" s="240" t="s">
        <v>128</v>
      </c>
      <c r="B199" s="251"/>
      <c r="C199" s="252"/>
      <c r="D199" s="239"/>
      <c r="E199" s="237"/>
    </row>
    <row r="200" s="61" customFormat="1" ht="15" customHeight="1" spans="1:5">
      <c r="A200" s="240" t="s">
        <v>135</v>
      </c>
      <c r="B200" s="251"/>
      <c r="C200" s="252"/>
      <c r="D200" s="239"/>
      <c r="E200" s="237"/>
    </row>
    <row r="201" s="61" customFormat="1" ht="15" customHeight="1" spans="1:5">
      <c r="A201" s="240" t="s">
        <v>234</v>
      </c>
      <c r="B201" s="251"/>
      <c r="C201" s="252"/>
      <c r="D201" s="239"/>
      <c r="E201" s="237"/>
    </row>
    <row r="202" s="61" customFormat="1" ht="15" customHeight="1" spans="1:5">
      <c r="A202" s="244" t="s">
        <v>235</v>
      </c>
      <c r="B202" s="241">
        <f>SUM(B203:B207)</f>
        <v>38</v>
      </c>
      <c r="C202" s="241">
        <f>SUM(C203:C207)</f>
        <v>40</v>
      </c>
      <c r="D202" s="239">
        <f>C202/B202</f>
        <v>1.05263157894737</v>
      </c>
      <c r="E202" s="237"/>
    </row>
    <row r="203" s="61" customFormat="1" ht="15" customHeight="1" spans="1:5">
      <c r="A203" s="244" t="s">
        <v>126</v>
      </c>
      <c r="B203" s="251"/>
      <c r="C203" s="253"/>
      <c r="D203" s="239"/>
      <c r="E203" s="237"/>
    </row>
    <row r="204" s="61" customFormat="1" ht="15" customHeight="1" spans="1:5">
      <c r="A204" s="244" t="s">
        <v>127</v>
      </c>
      <c r="B204" s="251">
        <v>38</v>
      </c>
      <c r="C204" s="253">
        <v>40</v>
      </c>
      <c r="D204" s="239">
        <f t="shared" ref="D204:D210" si="17">C204/B204</f>
        <v>1.05263157894737</v>
      </c>
      <c r="E204" s="237"/>
    </row>
    <row r="205" s="61" customFormat="1" ht="15" customHeight="1" spans="1:5">
      <c r="A205" s="240" t="s">
        <v>128</v>
      </c>
      <c r="B205" s="251"/>
      <c r="C205" s="253"/>
      <c r="D205" s="239"/>
      <c r="E205" s="237"/>
    </row>
    <row r="206" s="61" customFormat="1" ht="15" customHeight="1" spans="1:5">
      <c r="A206" s="240" t="s">
        <v>135</v>
      </c>
      <c r="B206" s="251"/>
      <c r="C206" s="253"/>
      <c r="D206" s="239"/>
      <c r="E206" s="237"/>
    </row>
    <row r="207" s="61" customFormat="1" ht="15" customHeight="1" spans="1:5">
      <c r="A207" s="240" t="s">
        <v>236</v>
      </c>
      <c r="B207" s="251"/>
      <c r="C207" s="253"/>
      <c r="D207" s="239"/>
      <c r="E207" s="237"/>
    </row>
    <row r="208" s="61" customFormat="1" ht="15" customHeight="1" spans="1:5">
      <c r="A208" s="240" t="s">
        <v>237</v>
      </c>
      <c r="B208" s="241">
        <f>SUM(B209:B214)</f>
        <v>216</v>
      </c>
      <c r="C208" s="241">
        <f>SUM(C209:C214)</f>
        <v>215</v>
      </c>
      <c r="D208" s="239">
        <f t="shared" si="17"/>
        <v>0.99537037037037</v>
      </c>
      <c r="E208" s="237"/>
    </row>
    <row r="209" s="61" customFormat="1" ht="15" customHeight="1" spans="1:5">
      <c r="A209" s="240" t="s">
        <v>126</v>
      </c>
      <c r="B209" s="251">
        <v>101</v>
      </c>
      <c r="C209" s="251">
        <v>100</v>
      </c>
      <c r="D209" s="239">
        <f t="shared" si="17"/>
        <v>0.99009900990099</v>
      </c>
      <c r="E209" s="237"/>
    </row>
    <row r="210" s="61" customFormat="1" ht="15" customHeight="1" spans="1:5">
      <c r="A210" s="240" t="s">
        <v>127</v>
      </c>
      <c r="B210" s="251">
        <v>115</v>
      </c>
      <c r="C210" s="251">
        <v>115</v>
      </c>
      <c r="D210" s="239">
        <f t="shared" si="17"/>
        <v>1</v>
      </c>
      <c r="E210" s="237"/>
    </row>
    <row r="211" s="61" customFormat="1" ht="15" customHeight="1" spans="1:5">
      <c r="A211" s="240" t="s">
        <v>128</v>
      </c>
      <c r="B211" s="251"/>
      <c r="C211" s="252"/>
      <c r="D211" s="239"/>
      <c r="E211" s="237"/>
    </row>
    <row r="212" s="61" customFormat="1" ht="15" customHeight="1" spans="1:5">
      <c r="A212" s="240" t="s">
        <v>238</v>
      </c>
      <c r="B212" s="251"/>
      <c r="C212" s="252"/>
      <c r="D212" s="239"/>
      <c r="E212" s="237"/>
    </row>
    <row r="213" s="61" customFormat="1" ht="15" customHeight="1" spans="1:5">
      <c r="A213" s="240" t="s">
        <v>135</v>
      </c>
      <c r="B213" s="251"/>
      <c r="C213" s="252"/>
      <c r="D213" s="239"/>
      <c r="E213" s="237"/>
    </row>
    <row r="214" s="61" customFormat="1" ht="15" customHeight="1" spans="1:5">
      <c r="A214" s="240" t="s">
        <v>239</v>
      </c>
      <c r="B214" s="251"/>
      <c r="C214" s="252"/>
      <c r="D214" s="239"/>
      <c r="E214" s="237"/>
    </row>
    <row r="215" s="61" customFormat="1" ht="15" customHeight="1" spans="1:5">
      <c r="A215" s="240" t="s">
        <v>240</v>
      </c>
      <c r="B215" s="241">
        <f>SUM(B216:B229)</f>
        <v>2679</v>
      </c>
      <c r="C215" s="241">
        <f>SUM(C216:C229)</f>
        <v>2682</v>
      </c>
      <c r="D215" s="239">
        <f t="shared" ref="D215:D217" si="18">C215/B215</f>
        <v>1.00111982082867</v>
      </c>
      <c r="E215" s="237"/>
    </row>
    <row r="216" s="61" customFormat="1" ht="15" customHeight="1" spans="1:5">
      <c r="A216" s="240" t="s">
        <v>126</v>
      </c>
      <c r="B216" s="243">
        <v>1823</v>
      </c>
      <c r="C216" s="243">
        <v>1830</v>
      </c>
      <c r="D216" s="239">
        <f t="shared" si="18"/>
        <v>1.00383982446517</v>
      </c>
      <c r="E216" s="237"/>
    </row>
    <row r="217" s="61" customFormat="1" ht="15" customHeight="1" spans="1:5">
      <c r="A217" s="240" t="s">
        <v>127</v>
      </c>
      <c r="B217" s="243">
        <v>724</v>
      </c>
      <c r="C217" s="243">
        <v>720</v>
      </c>
      <c r="D217" s="239">
        <f t="shared" si="18"/>
        <v>0.994475138121547</v>
      </c>
      <c r="E217" s="237"/>
    </row>
    <row r="218" s="61" customFormat="1" ht="15" customHeight="1" spans="1:5">
      <c r="A218" s="240" t="s">
        <v>128</v>
      </c>
      <c r="B218" s="243"/>
      <c r="C218" s="243"/>
      <c r="D218" s="239"/>
      <c r="E218" s="237"/>
    </row>
    <row r="219" s="61" customFormat="1" ht="15" customHeight="1" spans="1:5">
      <c r="A219" s="240" t="s">
        <v>241</v>
      </c>
      <c r="B219" s="243"/>
      <c r="C219" s="243"/>
      <c r="D219" s="239"/>
      <c r="E219" s="237"/>
    </row>
    <row r="220" s="61" customFormat="1" ht="15" customHeight="1" spans="1:5">
      <c r="A220" s="240" t="s">
        <v>242</v>
      </c>
      <c r="B220" s="243"/>
      <c r="C220" s="243"/>
      <c r="D220" s="239"/>
      <c r="E220" s="237"/>
    </row>
    <row r="221" s="61" customFormat="1" ht="15" customHeight="1" spans="1:5">
      <c r="A221" s="240" t="s">
        <v>167</v>
      </c>
      <c r="B221" s="243"/>
      <c r="C221" s="243"/>
      <c r="D221" s="239"/>
      <c r="E221" s="237"/>
    </row>
    <row r="222" s="61" customFormat="1" ht="15" customHeight="1" spans="1:5">
      <c r="A222" s="240" t="s">
        <v>243</v>
      </c>
      <c r="B222" s="243">
        <v>7</v>
      </c>
      <c r="C222" s="243">
        <v>7</v>
      </c>
      <c r="D222" s="239">
        <f t="shared" ref="D222:D227" si="19">C222/B222</f>
        <v>1</v>
      </c>
      <c r="E222" s="237"/>
    </row>
    <row r="223" s="61" customFormat="1" ht="15" customHeight="1" spans="1:5">
      <c r="A223" s="240" t="s">
        <v>244</v>
      </c>
      <c r="B223" s="243">
        <v>5</v>
      </c>
      <c r="C223" s="243">
        <v>5</v>
      </c>
      <c r="D223" s="239">
        <f t="shared" si="19"/>
        <v>1</v>
      </c>
      <c r="E223" s="237"/>
    </row>
    <row r="224" s="61" customFormat="1" ht="15" customHeight="1" spans="1:5">
      <c r="A224" s="240" t="s">
        <v>245</v>
      </c>
      <c r="B224" s="243"/>
      <c r="C224" s="243"/>
      <c r="D224" s="239"/>
      <c r="E224" s="237"/>
    </row>
    <row r="225" s="61" customFormat="1" ht="15" customHeight="1" spans="1:5">
      <c r="A225" s="240" t="s">
        <v>246</v>
      </c>
      <c r="B225" s="243"/>
      <c r="C225" s="243"/>
      <c r="D225" s="239"/>
      <c r="E225" s="237"/>
    </row>
    <row r="226" s="61" customFormat="1" ht="15" customHeight="1" spans="1:5">
      <c r="A226" s="240" t="s">
        <v>247</v>
      </c>
      <c r="B226" s="243"/>
      <c r="C226" s="243"/>
      <c r="D226" s="239"/>
      <c r="E226" s="237"/>
    </row>
    <row r="227" s="61" customFormat="1" ht="15" customHeight="1" spans="1:5">
      <c r="A227" s="240" t="s">
        <v>248</v>
      </c>
      <c r="B227" s="243">
        <v>15</v>
      </c>
      <c r="C227" s="243">
        <v>15</v>
      </c>
      <c r="D227" s="239">
        <f t="shared" si="19"/>
        <v>1</v>
      </c>
      <c r="E227" s="237"/>
    </row>
    <row r="228" s="61" customFormat="1" ht="15" customHeight="1" spans="1:5">
      <c r="A228" s="240" t="s">
        <v>135</v>
      </c>
      <c r="B228" s="243"/>
      <c r="C228" s="243"/>
      <c r="D228" s="239"/>
      <c r="E228" s="237"/>
    </row>
    <row r="229" s="61" customFormat="1" ht="15" customHeight="1" spans="1:5">
      <c r="A229" s="240" t="s">
        <v>249</v>
      </c>
      <c r="B229" s="243">
        <v>105</v>
      </c>
      <c r="C229" s="243">
        <v>105</v>
      </c>
      <c r="D229" s="239">
        <f t="shared" ref="D229:D232" si="20">C229/B229</f>
        <v>1</v>
      </c>
      <c r="E229" s="237"/>
    </row>
    <row r="230" s="61" customFormat="1" ht="15" customHeight="1" spans="1:5">
      <c r="A230" s="240" t="s">
        <v>250</v>
      </c>
      <c r="B230" s="241">
        <f>SUM(B231:B232)</f>
        <v>292</v>
      </c>
      <c r="C230" s="241">
        <f>SUM(C231:C232)</f>
        <v>290</v>
      </c>
      <c r="D230" s="239">
        <f t="shared" si="20"/>
        <v>0.993150684931507</v>
      </c>
      <c r="E230" s="237"/>
    </row>
    <row r="231" s="61" customFormat="1" ht="15" customHeight="1" spans="1:5">
      <c r="A231" s="244" t="s">
        <v>251</v>
      </c>
      <c r="B231" s="242"/>
      <c r="C231" s="243"/>
      <c r="D231" s="239"/>
      <c r="E231" s="237"/>
    </row>
    <row r="232" s="61" customFormat="1" ht="15" customHeight="1" spans="1:5">
      <c r="A232" s="244" t="s">
        <v>252</v>
      </c>
      <c r="B232" s="242">
        <v>292</v>
      </c>
      <c r="C232" s="242">
        <v>290</v>
      </c>
      <c r="D232" s="239">
        <f t="shared" si="20"/>
        <v>0.993150684931507</v>
      </c>
      <c r="E232" s="237"/>
    </row>
    <row r="233" s="61" customFormat="1" ht="15" customHeight="1" spans="1:5">
      <c r="A233" s="237" t="s">
        <v>253</v>
      </c>
      <c r="B233" s="238"/>
      <c r="C233" s="243"/>
      <c r="D233" s="239"/>
      <c r="E233" s="237"/>
    </row>
    <row r="234" s="61" customFormat="1" ht="15" customHeight="1" spans="1:5">
      <c r="A234" s="240" t="s">
        <v>254</v>
      </c>
      <c r="B234" s="242"/>
      <c r="C234" s="243"/>
      <c r="D234" s="239"/>
      <c r="E234" s="237"/>
    </row>
    <row r="235" s="61" customFormat="1" ht="15" customHeight="1" spans="1:5">
      <c r="A235" s="240" t="s">
        <v>255</v>
      </c>
      <c r="B235" s="242"/>
      <c r="C235" s="243"/>
      <c r="D235" s="239"/>
      <c r="E235" s="237"/>
    </row>
    <row r="236" s="61" customFormat="1" ht="15" customHeight="1" spans="1:5">
      <c r="A236" s="240" t="s">
        <v>256</v>
      </c>
      <c r="B236" s="242"/>
      <c r="C236" s="243"/>
      <c r="D236" s="239"/>
      <c r="E236" s="237"/>
    </row>
    <row r="237" s="61" customFormat="1" ht="15" customHeight="1" spans="1:5">
      <c r="A237" s="237" t="s">
        <v>257</v>
      </c>
      <c r="B237" s="238">
        <f>B238</f>
        <v>272</v>
      </c>
      <c r="C237" s="238">
        <f>C238</f>
        <v>270</v>
      </c>
      <c r="D237" s="239">
        <f t="shared" ref="D237:D241" si="21">C237/B237</f>
        <v>0.992647058823529</v>
      </c>
      <c r="E237" s="237"/>
    </row>
    <row r="238" s="61" customFormat="1" ht="15" customHeight="1" spans="1:5">
      <c r="A238" s="244" t="s">
        <v>258</v>
      </c>
      <c r="B238" s="238">
        <f>SUM(B239:B248)</f>
        <v>272</v>
      </c>
      <c r="C238" s="238">
        <f>SUM(C239:C248)</f>
        <v>270</v>
      </c>
      <c r="D238" s="239">
        <f t="shared" si="21"/>
        <v>0.992647058823529</v>
      </c>
      <c r="E238" s="237"/>
    </row>
    <row r="239" s="61" customFormat="1" ht="15" customHeight="1" spans="1:5">
      <c r="A239" s="244" t="s">
        <v>259</v>
      </c>
      <c r="B239" s="242"/>
      <c r="C239" s="243"/>
      <c r="D239" s="239"/>
      <c r="E239" s="237"/>
    </row>
    <row r="240" s="61" customFormat="1" ht="15" customHeight="1" spans="1:5">
      <c r="A240" s="240" t="s">
        <v>260</v>
      </c>
      <c r="B240" s="242"/>
      <c r="C240" s="243"/>
      <c r="D240" s="239"/>
      <c r="E240" s="237"/>
    </row>
    <row r="241" s="61" customFormat="1" ht="15" customHeight="1" spans="1:5">
      <c r="A241" s="240" t="s">
        <v>261</v>
      </c>
      <c r="B241" s="242">
        <v>72</v>
      </c>
      <c r="C241" s="242">
        <v>70</v>
      </c>
      <c r="D241" s="239">
        <f t="shared" si="21"/>
        <v>0.972222222222222</v>
      </c>
      <c r="E241" s="237"/>
    </row>
    <row r="242" s="61" customFormat="1" ht="15" customHeight="1" spans="1:5">
      <c r="A242" s="240" t="s">
        <v>262</v>
      </c>
      <c r="B242" s="242"/>
      <c r="C242" s="242"/>
      <c r="D242" s="239"/>
      <c r="E242" s="237"/>
    </row>
    <row r="243" s="61" customFormat="1" ht="15" customHeight="1" spans="1:5">
      <c r="A243" s="244" t="s">
        <v>263</v>
      </c>
      <c r="B243" s="242"/>
      <c r="C243" s="242"/>
      <c r="D243" s="239"/>
      <c r="E243" s="237"/>
    </row>
    <row r="244" s="61" customFormat="1" ht="15" customHeight="1" spans="1:5">
      <c r="A244" s="244" t="s">
        <v>264</v>
      </c>
      <c r="B244" s="242"/>
      <c r="C244" s="242"/>
      <c r="D244" s="239"/>
      <c r="E244" s="237"/>
    </row>
    <row r="245" s="61" customFormat="1" ht="15" customHeight="1" spans="1:5">
      <c r="A245" s="244" t="s">
        <v>265</v>
      </c>
      <c r="B245" s="242"/>
      <c r="C245" s="242"/>
      <c r="D245" s="239"/>
      <c r="E245" s="237"/>
    </row>
    <row r="246" s="61" customFormat="1" ht="15" customHeight="1" spans="1:5">
      <c r="A246" s="244" t="s">
        <v>266</v>
      </c>
      <c r="B246" s="242"/>
      <c r="C246" s="242"/>
      <c r="D246" s="239"/>
      <c r="E246" s="237"/>
    </row>
    <row r="247" s="61" customFormat="1" ht="15" customHeight="1" spans="1:5">
      <c r="A247" s="244" t="s">
        <v>267</v>
      </c>
      <c r="B247" s="242">
        <v>200</v>
      </c>
      <c r="C247" s="242">
        <v>200</v>
      </c>
      <c r="D247" s="239">
        <f>C247/B247</f>
        <v>1</v>
      </c>
      <c r="E247" s="237"/>
    </row>
    <row r="248" s="61" customFormat="1" ht="15" customHeight="1" spans="1:5">
      <c r="A248" s="244" t="s">
        <v>268</v>
      </c>
      <c r="B248" s="242"/>
      <c r="C248" s="243"/>
      <c r="D248" s="239"/>
      <c r="E248" s="237"/>
    </row>
    <row r="249" s="61" customFormat="1" ht="15" customHeight="1" spans="1:5">
      <c r="A249" s="237" t="s">
        <v>269</v>
      </c>
      <c r="B249" s="238">
        <f>B250+B253+B264+B271+B279+B288+B302+B312+B322+B330+B336</f>
        <v>17991</v>
      </c>
      <c r="C249" s="238">
        <f>C250+C253+C264+C271+C279+C288+C302+C312+C322+C330+C336</f>
        <v>18009</v>
      </c>
      <c r="D249" s="239">
        <f t="shared" ref="D249:D255" si="22">C249/B249</f>
        <v>1.00100050025012</v>
      </c>
      <c r="E249" s="237"/>
    </row>
    <row r="250" s="61" customFormat="1" ht="15" customHeight="1" spans="1:5">
      <c r="A250" s="240" t="s">
        <v>270</v>
      </c>
      <c r="B250" s="238"/>
      <c r="C250" s="243"/>
      <c r="D250" s="239"/>
      <c r="E250" s="237"/>
    </row>
    <row r="251" s="61" customFormat="1" ht="15" customHeight="1" spans="1:5">
      <c r="A251" s="240" t="s">
        <v>271</v>
      </c>
      <c r="B251" s="242"/>
      <c r="C251" s="243"/>
      <c r="D251" s="239"/>
      <c r="E251" s="237"/>
    </row>
    <row r="252" s="61" customFormat="1" ht="15" customHeight="1" spans="1:5">
      <c r="A252" s="244" t="s">
        <v>272</v>
      </c>
      <c r="B252" s="242"/>
      <c r="C252" s="243"/>
      <c r="D252" s="239"/>
      <c r="E252" s="237"/>
    </row>
    <row r="253" s="61" customFormat="1" ht="15" customHeight="1" spans="1:5">
      <c r="A253" s="244" t="s">
        <v>273</v>
      </c>
      <c r="B253" s="238">
        <f>SUM(B254:B263)</f>
        <v>16166</v>
      </c>
      <c r="C253" s="238">
        <f>SUM(C254:C263)</f>
        <v>16150</v>
      </c>
      <c r="D253" s="239">
        <f t="shared" si="22"/>
        <v>0.999010268464679</v>
      </c>
      <c r="E253" s="237"/>
    </row>
    <row r="254" s="61" customFormat="1" ht="15" customHeight="1" spans="1:5">
      <c r="A254" s="244" t="s">
        <v>126</v>
      </c>
      <c r="B254" s="242">
        <v>6552</v>
      </c>
      <c r="C254" s="242">
        <v>6550</v>
      </c>
      <c r="D254" s="239">
        <f t="shared" si="22"/>
        <v>0.99969474969475</v>
      </c>
      <c r="E254" s="237"/>
    </row>
    <row r="255" s="61" customFormat="1" ht="15" customHeight="1" spans="1:5">
      <c r="A255" s="244" t="s">
        <v>127</v>
      </c>
      <c r="B255" s="242">
        <v>9512</v>
      </c>
      <c r="C255" s="242">
        <v>9500</v>
      </c>
      <c r="D255" s="239">
        <f t="shared" si="22"/>
        <v>0.998738435660219</v>
      </c>
      <c r="E255" s="237"/>
    </row>
    <row r="256" s="61" customFormat="1" ht="15" customHeight="1" spans="1:5">
      <c r="A256" s="244" t="s">
        <v>128</v>
      </c>
      <c r="B256" s="242"/>
      <c r="C256" s="242"/>
      <c r="D256" s="239"/>
      <c r="E256" s="237"/>
    </row>
    <row r="257" s="61" customFormat="1" ht="15" customHeight="1" spans="1:5">
      <c r="A257" s="244" t="s">
        <v>167</v>
      </c>
      <c r="B257" s="242"/>
      <c r="C257" s="242"/>
      <c r="D257" s="239"/>
      <c r="E257" s="237"/>
    </row>
    <row r="258" s="61" customFormat="1" ht="15" customHeight="1" spans="1:5">
      <c r="A258" s="244" t="s">
        <v>274</v>
      </c>
      <c r="B258" s="242">
        <v>82</v>
      </c>
      <c r="C258" s="242">
        <v>80</v>
      </c>
      <c r="D258" s="239">
        <f>C258/B258</f>
        <v>0.975609756097561</v>
      </c>
      <c r="E258" s="237"/>
    </row>
    <row r="259" s="61" customFormat="1" ht="15" customHeight="1" spans="1:5">
      <c r="A259" s="244" t="s">
        <v>275</v>
      </c>
      <c r="B259" s="242"/>
      <c r="C259" s="242"/>
      <c r="D259" s="239"/>
      <c r="E259" s="237"/>
    </row>
    <row r="260" s="61" customFormat="1" ht="15" customHeight="1" spans="1:5">
      <c r="A260" s="244" t="s">
        <v>276</v>
      </c>
      <c r="B260" s="242"/>
      <c r="C260" s="242"/>
      <c r="D260" s="239"/>
      <c r="E260" s="237"/>
    </row>
    <row r="261" s="61" customFormat="1" ht="15" customHeight="1" spans="1:5">
      <c r="A261" s="244" t="s">
        <v>277</v>
      </c>
      <c r="B261" s="242"/>
      <c r="C261" s="242"/>
      <c r="D261" s="239"/>
      <c r="E261" s="237"/>
    </row>
    <row r="262" s="61" customFormat="1" ht="15" customHeight="1" spans="1:5">
      <c r="A262" s="244" t="s">
        <v>135</v>
      </c>
      <c r="B262" s="242"/>
      <c r="C262" s="242"/>
      <c r="D262" s="239"/>
      <c r="E262" s="237"/>
    </row>
    <row r="263" s="61" customFormat="1" ht="15" customHeight="1" spans="1:5">
      <c r="A263" s="244" t="s">
        <v>278</v>
      </c>
      <c r="B263" s="242">
        <v>20</v>
      </c>
      <c r="C263" s="242">
        <v>20</v>
      </c>
      <c r="D263" s="239">
        <f>C263/B263</f>
        <v>1</v>
      </c>
      <c r="E263" s="237"/>
    </row>
    <row r="264" s="61" customFormat="1" ht="15" customHeight="1" spans="1:5">
      <c r="A264" s="240" t="s">
        <v>279</v>
      </c>
      <c r="B264" s="238"/>
      <c r="C264" s="243"/>
      <c r="D264" s="239"/>
      <c r="E264" s="237"/>
    </row>
    <row r="265" s="61" customFormat="1" ht="15" customHeight="1" spans="1:5">
      <c r="A265" s="240" t="s">
        <v>126</v>
      </c>
      <c r="B265" s="242"/>
      <c r="C265" s="243"/>
      <c r="D265" s="239"/>
      <c r="E265" s="237"/>
    </row>
    <row r="266" s="61" customFormat="1" ht="15" customHeight="1" spans="1:5">
      <c r="A266" s="240" t="s">
        <v>127</v>
      </c>
      <c r="B266" s="242"/>
      <c r="C266" s="243"/>
      <c r="D266" s="239"/>
      <c r="E266" s="237"/>
    </row>
    <row r="267" s="61" customFormat="1" ht="15" customHeight="1" spans="1:5">
      <c r="A267" s="244" t="s">
        <v>128</v>
      </c>
      <c r="B267" s="242"/>
      <c r="C267" s="243"/>
      <c r="D267" s="239"/>
      <c r="E267" s="237"/>
    </row>
    <row r="268" s="61" customFormat="1" ht="15" customHeight="1" spans="1:5">
      <c r="A268" s="244" t="s">
        <v>280</v>
      </c>
      <c r="B268" s="242"/>
      <c r="C268" s="243"/>
      <c r="D268" s="239"/>
      <c r="E268" s="237"/>
    </row>
    <row r="269" s="61" customFormat="1" ht="15" customHeight="1" spans="1:5">
      <c r="A269" s="244" t="s">
        <v>135</v>
      </c>
      <c r="B269" s="242"/>
      <c r="C269" s="243"/>
      <c r="D269" s="239"/>
      <c r="E269" s="237"/>
    </row>
    <row r="270" s="61" customFormat="1" ht="15" customHeight="1" spans="1:5">
      <c r="A270" s="237" t="s">
        <v>281</v>
      </c>
      <c r="B270" s="242"/>
      <c r="C270" s="243"/>
      <c r="D270" s="239"/>
      <c r="E270" s="237"/>
    </row>
    <row r="271" s="61" customFormat="1" ht="15" customHeight="1" spans="1:5">
      <c r="A271" s="245" t="s">
        <v>282</v>
      </c>
      <c r="B271" s="238">
        <f>SUM(B272:B278)</f>
        <v>117</v>
      </c>
      <c r="C271" s="238">
        <f>SUM(C272:C278)</f>
        <v>120</v>
      </c>
      <c r="D271" s="239">
        <f t="shared" ref="D271:D273" si="23">C271/B271</f>
        <v>1.02564102564103</v>
      </c>
      <c r="E271" s="237"/>
    </row>
    <row r="272" s="61" customFormat="1" ht="15" customHeight="1" spans="1:5">
      <c r="A272" s="240" t="s">
        <v>126</v>
      </c>
      <c r="B272" s="242">
        <v>98</v>
      </c>
      <c r="C272" s="242">
        <v>100</v>
      </c>
      <c r="D272" s="239">
        <f t="shared" si="23"/>
        <v>1.02040816326531</v>
      </c>
      <c r="E272" s="237"/>
    </row>
    <row r="273" s="61" customFormat="1" ht="15" customHeight="1" spans="1:5">
      <c r="A273" s="240" t="s">
        <v>127</v>
      </c>
      <c r="B273" s="242">
        <v>19</v>
      </c>
      <c r="C273" s="242">
        <v>20</v>
      </c>
      <c r="D273" s="239">
        <f t="shared" si="23"/>
        <v>1.05263157894737</v>
      </c>
      <c r="E273" s="237"/>
    </row>
    <row r="274" s="61" customFormat="1" ht="15" customHeight="1" spans="1:5">
      <c r="A274" s="244" t="s">
        <v>128</v>
      </c>
      <c r="B274" s="242"/>
      <c r="C274" s="243"/>
      <c r="D274" s="239"/>
      <c r="E274" s="237"/>
    </row>
    <row r="275" s="61" customFormat="1" ht="15" customHeight="1" spans="1:5">
      <c r="A275" s="244" t="s">
        <v>283</v>
      </c>
      <c r="B275" s="242"/>
      <c r="C275" s="243"/>
      <c r="D275" s="239"/>
      <c r="E275" s="237"/>
    </row>
    <row r="276" s="61" customFormat="1" ht="15" customHeight="1" spans="1:5">
      <c r="A276" s="244" t="s">
        <v>284</v>
      </c>
      <c r="B276" s="242"/>
      <c r="C276" s="243"/>
      <c r="D276" s="239"/>
      <c r="E276" s="237"/>
    </row>
    <row r="277" s="61" customFormat="1" ht="15" customHeight="1" spans="1:5">
      <c r="A277" s="244" t="s">
        <v>135</v>
      </c>
      <c r="B277" s="242"/>
      <c r="C277" s="243"/>
      <c r="D277" s="239"/>
      <c r="E277" s="237"/>
    </row>
    <row r="278" s="61" customFormat="1" ht="15" customHeight="1" spans="1:5">
      <c r="A278" s="244" t="s">
        <v>285</v>
      </c>
      <c r="B278" s="242"/>
      <c r="C278" s="243"/>
      <c r="D278" s="239"/>
      <c r="E278" s="237"/>
    </row>
    <row r="279" s="61" customFormat="1" ht="15" customHeight="1" spans="1:5">
      <c r="A279" s="237" t="s">
        <v>286</v>
      </c>
      <c r="B279" s="238">
        <f>SUM(B280:B287)</f>
        <v>119</v>
      </c>
      <c r="C279" s="238">
        <f>SUM(C280:C287)</f>
        <v>122</v>
      </c>
      <c r="D279" s="239">
        <f t="shared" ref="D279:D281" si="24">C279/B279</f>
        <v>1.02521008403361</v>
      </c>
      <c r="E279" s="237"/>
    </row>
    <row r="280" s="61" customFormat="1" ht="15" customHeight="1" spans="1:5">
      <c r="A280" s="240" t="s">
        <v>126</v>
      </c>
      <c r="B280" s="242">
        <v>107</v>
      </c>
      <c r="C280" s="242">
        <v>110</v>
      </c>
      <c r="D280" s="239">
        <f t="shared" si="24"/>
        <v>1.02803738317757</v>
      </c>
      <c r="E280" s="237"/>
    </row>
    <row r="281" s="61" customFormat="1" ht="15" customHeight="1" spans="1:5">
      <c r="A281" s="240" t="s">
        <v>127</v>
      </c>
      <c r="B281" s="242">
        <v>12</v>
      </c>
      <c r="C281" s="242">
        <v>12</v>
      </c>
      <c r="D281" s="239">
        <f t="shared" si="24"/>
        <v>1</v>
      </c>
      <c r="E281" s="237"/>
    </row>
    <row r="282" s="61" customFormat="1" ht="15" customHeight="1" spans="1:5">
      <c r="A282" s="240" t="s">
        <v>128</v>
      </c>
      <c r="B282" s="242"/>
      <c r="C282" s="243"/>
      <c r="D282" s="239"/>
      <c r="E282" s="237"/>
    </row>
    <row r="283" s="61" customFormat="1" ht="15" customHeight="1" spans="1:5">
      <c r="A283" s="244" t="s">
        <v>287</v>
      </c>
      <c r="B283" s="242"/>
      <c r="C283" s="243"/>
      <c r="D283" s="239"/>
      <c r="E283" s="237"/>
    </row>
    <row r="284" s="61" customFormat="1" ht="15" customHeight="1" spans="1:5">
      <c r="A284" s="244" t="s">
        <v>288</v>
      </c>
      <c r="B284" s="242"/>
      <c r="C284" s="243"/>
      <c r="D284" s="239"/>
      <c r="E284" s="237"/>
    </row>
    <row r="285" s="61" customFormat="1" ht="15" customHeight="1" spans="1:5">
      <c r="A285" s="244" t="s">
        <v>289</v>
      </c>
      <c r="B285" s="242"/>
      <c r="C285" s="243"/>
      <c r="D285" s="239"/>
      <c r="E285" s="237"/>
    </row>
    <row r="286" s="61" customFormat="1" ht="15" customHeight="1" spans="1:5">
      <c r="A286" s="240" t="s">
        <v>135</v>
      </c>
      <c r="B286" s="242"/>
      <c r="C286" s="243"/>
      <c r="D286" s="239"/>
      <c r="E286" s="237"/>
    </row>
    <row r="287" s="61" customFormat="1" ht="15" customHeight="1" spans="1:5">
      <c r="A287" s="240" t="s">
        <v>290</v>
      </c>
      <c r="B287" s="242"/>
      <c r="C287" s="243"/>
      <c r="D287" s="239"/>
      <c r="E287" s="237"/>
    </row>
    <row r="288" s="61" customFormat="1" ht="15" customHeight="1" spans="1:5">
      <c r="A288" s="240" t="s">
        <v>291</v>
      </c>
      <c r="B288" s="238">
        <f>SUM(B289:B301)</f>
        <v>1514</v>
      </c>
      <c r="C288" s="238">
        <f>SUM(C289:C301)</f>
        <v>1547</v>
      </c>
      <c r="D288" s="239">
        <f t="shared" ref="D288:D290" si="25">C288/B288</f>
        <v>1.0217965653897</v>
      </c>
      <c r="E288" s="237"/>
    </row>
    <row r="289" s="61" customFormat="1" ht="15" customHeight="1" spans="1:5">
      <c r="A289" s="244" t="s">
        <v>126</v>
      </c>
      <c r="B289" s="242">
        <v>1166</v>
      </c>
      <c r="C289" s="242">
        <v>1200</v>
      </c>
      <c r="D289" s="239">
        <f t="shared" si="25"/>
        <v>1.02915951972556</v>
      </c>
      <c r="E289" s="237"/>
    </row>
    <row r="290" s="61" customFormat="1" ht="15" customHeight="1" spans="1:5">
      <c r="A290" s="244" t="s">
        <v>127</v>
      </c>
      <c r="B290" s="242">
        <v>169</v>
      </c>
      <c r="C290" s="242">
        <v>170</v>
      </c>
      <c r="D290" s="239">
        <f t="shared" si="25"/>
        <v>1.00591715976331</v>
      </c>
      <c r="E290" s="237"/>
    </row>
    <row r="291" s="61" customFormat="1" ht="15" customHeight="1" spans="1:5">
      <c r="A291" s="244" t="s">
        <v>128</v>
      </c>
      <c r="B291" s="242"/>
      <c r="C291" s="243"/>
      <c r="D291" s="239"/>
      <c r="E291" s="237"/>
    </row>
    <row r="292" s="61" customFormat="1" ht="15" customHeight="1" spans="1:5">
      <c r="A292" s="237" t="s">
        <v>292</v>
      </c>
      <c r="B292" s="242">
        <v>33</v>
      </c>
      <c r="C292" s="242">
        <v>30</v>
      </c>
      <c r="D292" s="239">
        <f t="shared" ref="D292:D295" si="26">C292/B292</f>
        <v>0.909090909090909</v>
      </c>
      <c r="E292" s="237"/>
    </row>
    <row r="293" s="61" customFormat="1" ht="15" customHeight="1" spans="1:5">
      <c r="A293" s="240" t="s">
        <v>293</v>
      </c>
      <c r="B293" s="242">
        <v>37</v>
      </c>
      <c r="C293" s="242">
        <v>40</v>
      </c>
      <c r="D293" s="239">
        <f t="shared" si="26"/>
        <v>1.08108108108108</v>
      </c>
      <c r="E293" s="237"/>
    </row>
    <row r="294" s="61" customFormat="1" ht="15" customHeight="1" spans="1:5">
      <c r="A294" s="240" t="s">
        <v>294</v>
      </c>
      <c r="B294" s="242"/>
      <c r="C294" s="242"/>
      <c r="D294" s="239"/>
      <c r="E294" s="237"/>
    </row>
    <row r="295" s="61" customFormat="1" ht="15" customHeight="1" spans="1:5">
      <c r="A295" s="245" t="s">
        <v>295</v>
      </c>
      <c r="B295" s="242">
        <v>42</v>
      </c>
      <c r="C295" s="242">
        <v>40</v>
      </c>
      <c r="D295" s="239">
        <f t="shared" si="26"/>
        <v>0.952380952380952</v>
      </c>
      <c r="E295" s="237"/>
    </row>
    <row r="296" s="61" customFormat="1" ht="15" customHeight="1" spans="1:5">
      <c r="A296" s="244" t="s">
        <v>296</v>
      </c>
      <c r="B296" s="242"/>
      <c r="C296" s="242"/>
      <c r="D296" s="239"/>
      <c r="E296" s="237"/>
    </row>
    <row r="297" s="61" customFormat="1" ht="15" customHeight="1" spans="1:5">
      <c r="A297" s="244" t="s">
        <v>297</v>
      </c>
      <c r="B297" s="242">
        <v>60</v>
      </c>
      <c r="C297" s="242">
        <v>60</v>
      </c>
      <c r="D297" s="239">
        <f>C297/B297</f>
        <v>1</v>
      </c>
      <c r="E297" s="237"/>
    </row>
    <row r="298" s="61" customFormat="1" ht="15" customHeight="1" spans="1:5">
      <c r="A298" s="244" t="s">
        <v>298</v>
      </c>
      <c r="B298" s="242"/>
      <c r="C298" s="242"/>
      <c r="D298" s="239"/>
      <c r="E298" s="237"/>
    </row>
    <row r="299" s="61" customFormat="1" ht="15" customHeight="1" spans="1:5">
      <c r="A299" s="244" t="s">
        <v>167</v>
      </c>
      <c r="B299" s="242"/>
      <c r="C299" s="242"/>
      <c r="D299" s="239"/>
      <c r="E299" s="237"/>
    </row>
    <row r="300" s="61" customFormat="1" ht="15" customHeight="1" spans="1:5">
      <c r="A300" s="244" t="s">
        <v>135</v>
      </c>
      <c r="B300" s="242"/>
      <c r="C300" s="242"/>
      <c r="D300" s="239"/>
      <c r="E300" s="237"/>
    </row>
    <row r="301" s="61" customFormat="1" ht="15" customHeight="1" spans="1:5">
      <c r="A301" s="240" t="s">
        <v>299</v>
      </c>
      <c r="B301" s="242">
        <v>7</v>
      </c>
      <c r="C301" s="242">
        <v>7</v>
      </c>
      <c r="D301" s="239">
        <f>C301/B301</f>
        <v>1</v>
      </c>
      <c r="E301" s="237"/>
    </row>
    <row r="302" s="61" customFormat="1" ht="15" customHeight="1" spans="1:5">
      <c r="A302" s="245" t="s">
        <v>300</v>
      </c>
      <c r="B302" s="238"/>
      <c r="C302" s="238"/>
      <c r="D302" s="239"/>
      <c r="E302" s="237"/>
    </row>
    <row r="303" s="61" customFormat="1" ht="15" customHeight="1" spans="1:5">
      <c r="A303" s="240" t="s">
        <v>126</v>
      </c>
      <c r="B303" s="242"/>
      <c r="C303" s="243"/>
      <c r="D303" s="239"/>
      <c r="E303" s="237"/>
    </row>
    <row r="304" s="61" customFormat="1" ht="15" customHeight="1" spans="1:5">
      <c r="A304" s="244" t="s">
        <v>127</v>
      </c>
      <c r="B304" s="242"/>
      <c r="C304" s="243"/>
      <c r="D304" s="239"/>
      <c r="E304" s="237"/>
    </row>
    <row r="305" s="61" customFormat="1" ht="15" customHeight="1" spans="1:5">
      <c r="A305" s="244" t="s">
        <v>128</v>
      </c>
      <c r="B305" s="242"/>
      <c r="C305" s="243"/>
      <c r="D305" s="239"/>
      <c r="E305" s="237"/>
    </row>
    <row r="306" s="61" customFormat="1" ht="15" customHeight="1" spans="1:5">
      <c r="A306" s="244" t="s">
        <v>301</v>
      </c>
      <c r="B306" s="242"/>
      <c r="C306" s="243"/>
      <c r="D306" s="239"/>
      <c r="E306" s="237"/>
    </row>
    <row r="307" s="61" customFormat="1" ht="15" customHeight="1" spans="1:5">
      <c r="A307" s="237" t="s">
        <v>302</v>
      </c>
      <c r="B307" s="242"/>
      <c r="C307" s="243"/>
      <c r="D307" s="239"/>
      <c r="E307" s="237"/>
    </row>
    <row r="308" s="61" customFormat="1" ht="15" customHeight="1" spans="1:5">
      <c r="A308" s="240" t="s">
        <v>303</v>
      </c>
      <c r="B308" s="242"/>
      <c r="C308" s="243"/>
      <c r="D308" s="239"/>
      <c r="E308" s="237"/>
    </row>
    <row r="309" s="61" customFormat="1" ht="15" customHeight="1" spans="1:5">
      <c r="A309" s="240" t="s">
        <v>167</v>
      </c>
      <c r="B309" s="242"/>
      <c r="C309" s="243"/>
      <c r="D309" s="239"/>
      <c r="E309" s="237"/>
    </row>
    <row r="310" s="61" customFormat="1" ht="15" customHeight="1" spans="1:5">
      <c r="A310" s="240" t="s">
        <v>135</v>
      </c>
      <c r="B310" s="242"/>
      <c r="C310" s="243"/>
      <c r="D310" s="239"/>
      <c r="E310" s="237"/>
    </row>
    <row r="311" s="61" customFormat="1" ht="15" customHeight="1" spans="1:5">
      <c r="A311" s="240" t="s">
        <v>304</v>
      </c>
      <c r="B311" s="242"/>
      <c r="C311" s="243"/>
      <c r="D311" s="239"/>
      <c r="E311" s="237"/>
    </row>
    <row r="312" s="61" customFormat="1" ht="15" customHeight="1" spans="1:5">
      <c r="A312" s="244" t="s">
        <v>305</v>
      </c>
      <c r="B312" s="238"/>
      <c r="C312" s="243"/>
      <c r="D312" s="239"/>
      <c r="E312" s="237"/>
    </row>
    <row r="313" s="61" customFormat="1" ht="15" customHeight="1" spans="1:5">
      <c r="A313" s="244" t="s">
        <v>126</v>
      </c>
      <c r="B313" s="242"/>
      <c r="C313" s="243"/>
      <c r="D313" s="239"/>
      <c r="E313" s="237"/>
    </row>
    <row r="314" s="61" customFormat="1" ht="15" customHeight="1" spans="1:5">
      <c r="A314" s="244" t="s">
        <v>127</v>
      </c>
      <c r="B314" s="242"/>
      <c r="C314" s="243"/>
      <c r="D314" s="239"/>
      <c r="E314" s="237"/>
    </row>
    <row r="315" s="61" customFormat="1" ht="15" customHeight="1" spans="1:5">
      <c r="A315" s="240" t="s">
        <v>128</v>
      </c>
      <c r="B315" s="242"/>
      <c r="C315" s="243"/>
      <c r="D315" s="239"/>
      <c r="E315" s="237"/>
    </row>
    <row r="316" s="61" customFormat="1" ht="15" customHeight="1" spans="1:5">
      <c r="A316" s="240" t="s">
        <v>306</v>
      </c>
      <c r="B316" s="242"/>
      <c r="C316" s="243"/>
      <c r="D316" s="239"/>
      <c r="E316" s="237"/>
    </row>
    <row r="317" s="61" customFormat="1" ht="15" customHeight="1" spans="1:5">
      <c r="A317" s="240" t="s">
        <v>307</v>
      </c>
      <c r="B317" s="242"/>
      <c r="C317" s="243"/>
      <c r="D317" s="239"/>
      <c r="E317" s="237"/>
    </row>
    <row r="318" s="61" customFormat="1" ht="15" customHeight="1" spans="1:5">
      <c r="A318" s="244" t="s">
        <v>308</v>
      </c>
      <c r="B318" s="242"/>
      <c r="C318" s="243"/>
      <c r="D318" s="239"/>
      <c r="E318" s="237"/>
    </row>
    <row r="319" s="61" customFormat="1" ht="15" customHeight="1" spans="1:5">
      <c r="A319" s="244" t="s">
        <v>167</v>
      </c>
      <c r="B319" s="242"/>
      <c r="C319" s="243"/>
      <c r="D319" s="239"/>
      <c r="E319" s="237"/>
    </row>
    <row r="320" s="61" customFormat="1" ht="15" customHeight="1" spans="1:5">
      <c r="A320" s="244" t="s">
        <v>135</v>
      </c>
      <c r="B320" s="242"/>
      <c r="C320" s="243"/>
      <c r="D320" s="239"/>
      <c r="E320" s="237"/>
    </row>
    <row r="321" s="61" customFormat="1" ht="15" customHeight="1" spans="1:5">
      <c r="A321" s="244" t="s">
        <v>309</v>
      </c>
      <c r="B321" s="242"/>
      <c r="C321" s="243"/>
      <c r="D321" s="239"/>
      <c r="E321" s="237"/>
    </row>
    <row r="322" s="61" customFormat="1" ht="15" customHeight="1" spans="1:5">
      <c r="A322" s="237" t="s">
        <v>310</v>
      </c>
      <c r="B322" s="238"/>
      <c r="C322" s="243"/>
      <c r="D322" s="239"/>
      <c r="E322" s="237"/>
    </row>
    <row r="323" s="61" customFormat="1" ht="15" customHeight="1" spans="1:5">
      <c r="A323" s="240" t="s">
        <v>126</v>
      </c>
      <c r="B323" s="242"/>
      <c r="C323" s="243"/>
      <c r="D323" s="239"/>
      <c r="E323" s="237"/>
    </row>
    <row r="324" s="61" customFormat="1" ht="15" customHeight="1" spans="1:5">
      <c r="A324" s="240" t="s">
        <v>127</v>
      </c>
      <c r="B324" s="242"/>
      <c r="C324" s="243"/>
      <c r="D324" s="239"/>
      <c r="E324" s="237"/>
    </row>
    <row r="325" s="61" customFormat="1" ht="15" customHeight="1" spans="1:5">
      <c r="A325" s="245" t="s">
        <v>128</v>
      </c>
      <c r="B325" s="242"/>
      <c r="C325" s="243"/>
      <c r="D325" s="239"/>
      <c r="E325" s="237"/>
    </row>
    <row r="326" s="61" customFormat="1" ht="15" customHeight="1" spans="1:5">
      <c r="A326" s="246" t="s">
        <v>311</v>
      </c>
      <c r="B326" s="242"/>
      <c r="C326" s="243"/>
      <c r="D326" s="239"/>
      <c r="E326" s="237"/>
    </row>
    <row r="327" s="61" customFormat="1" ht="15" customHeight="1" spans="1:5">
      <c r="A327" s="244" t="s">
        <v>312</v>
      </c>
      <c r="B327" s="242"/>
      <c r="C327" s="243"/>
      <c r="D327" s="239"/>
      <c r="E327" s="237"/>
    </row>
    <row r="328" s="61" customFormat="1" ht="15" customHeight="1" spans="1:5">
      <c r="A328" s="244" t="s">
        <v>135</v>
      </c>
      <c r="B328" s="242"/>
      <c r="C328" s="243"/>
      <c r="D328" s="239"/>
      <c r="E328" s="237"/>
    </row>
    <row r="329" s="61" customFormat="1" ht="15" customHeight="1" spans="1:5">
      <c r="A329" s="240" t="s">
        <v>313</v>
      </c>
      <c r="B329" s="242"/>
      <c r="C329" s="243"/>
      <c r="D329" s="239"/>
      <c r="E329" s="237"/>
    </row>
    <row r="330" s="61" customFormat="1" ht="15" customHeight="1" spans="1:5">
      <c r="A330" s="240" t="s">
        <v>314</v>
      </c>
      <c r="B330" s="238"/>
      <c r="C330" s="243"/>
      <c r="D330" s="239"/>
      <c r="E330" s="237"/>
    </row>
    <row r="331" s="61" customFormat="1" ht="15" customHeight="1" spans="1:5">
      <c r="A331" s="240" t="s">
        <v>126</v>
      </c>
      <c r="B331" s="242"/>
      <c r="C331" s="243"/>
      <c r="D331" s="239"/>
      <c r="E331" s="237"/>
    </row>
    <row r="332" s="61" customFormat="1" ht="15" customHeight="1" spans="1:5">
      <c r="A332" s="244" t="s">
        <v>127</v>
      </c>
      <c r="B332" s="242"/>
      <c r="C332" s="243"/>
      <c r="D332" s="239"/>
      <c r="E332" s="237"/>
    </row>
    <row r="333" s="61" customFormat="1" ht="15" customHeight="1" spans="1:5">
      <c r="A333" s="240" t="s">
        <v>167</v>
      </c>
      <c r="B333" s="242"/>
      <c r="C333" s="243"/>
      <c r="D333" s="239"/>
      <c r="E333" s="237"/>
    </row>
    <row r="334" s="61" customFormat="1" ht="15" customHeight="1" spans="1:5">
      <c r="A334" s="244" t="s">
        <v>315</v>
      </c>
      <c r="B334" s="242"/>
      <c r="C334" s="243"/>
      <c r="D334" s="239"/>
      <c r="E334" s="237"/>
    </row>
    <row r="335" s="61" customFormat="1" ht="15" customHeight="1" spans="1:5">
      <c r="A335" s="240" t="s">
        <v>316</v>
      </c>
      <c r="B335" s="242"/>
      <c r="C335" s="243"/>
      <c r="D335" s="239"/>
      <c r="E335" s="237"/>
    </row>
    <row r="336" s="61" customFormat="1" ht="15" customHeight="1" spans="1:5">
      <c r="A336" s="240" t="s">
        <v>317</v>
      </c>
      <c r="B336" s="238">
        <f>SUM(B337:B338)</f>
        <v>75</v>
      </c>
      <c r="C336" s="238">
        <f>SUM(C337:C338)</f>
        <v>70</v>
      </c>
      <c r="D336" s="239">
        <f t="shared" ref="D336:D342" si="27">C336/B336</f>
        <v>0.933333333333333</v>
      </c>
      <c r="E336" s="237"/>
    </row>
    <row r="337" s="61" customFormat="1" ht="15" customHeight="1" spans="1:5">
      <c r="A337" s="240" t="s">
        <v>318</v>
      </c>
      <c r="B337" s="242"/>
      <c r="C337" s="243"/>
      <c r="D337" s="239"/>
      <c r="E337" s="237"/>
    </row>
    <row r="338" s="61" customFormat="1" ht="15" customHeight="1" spans="1:5">
      <c r="A338" s="240" t="s">
        <v>319</v>
      </c>
      <c r="B338" s="242">
        <v>75</v>
      </c>
      <c r="C338" s="242">
        <v>70</v>
      </c>
      <c r="D338" s="239">
        <f t="shared" si="27"/>
        <v>0.933333333333333</v>
      </c>
      <c r="E338" s="237"/>
    </row>
    <row r="339" s="61" customFormat="1" ht="15" customHeight="1" spans="1:5">
      <c r="A339" s="237" t="s">
        <v>320</v>
      </c>
      <c r="B339" s="238">
        <f>B340+B352+B358+B364+B368+B372+B376+B382+B389+B345</f>
        <v>85518</v>
      </c>
      <c r="C339" s="238">
        <f>C340+C352+C358+C364+C368+C372+C376+C382+C389+C345</f>
        <v>86065</v>
      </c>
      <c r="D339" s="239">
        <f t="shared" si="27"/>
        <v>1.00639631422624</v>
      </c>
      <c r="E339" s="237"/>
    </row>
    <row r="340" s="61" customFormat="1" ht="15" customHeight="1" spans="1:5">
      <c r="A340" s="244" t="s">
        <v>321</v>
      </c>
      <c r="B340" s="238">
        <f>SUM(B341:B344)</f>
        <v>920</v>
      </c>
      <c r="C340" s="238">
        <f>SUM(C341:C344)</f>
        <v>920</v>
      </c>
      <c r="D340" s="239">
        <f t="shared" si="27"/>
        <v>1</v>
      </c>
      <c r="E340" s="237"/>
    </row>
    <row r="341" s="61" customFormat="1" ht="15" customHeight="1" spans="1:5">
      <c r="A341" s="240" t="s">
        <v>126</v>
      </c>
      <c r="B341" s="242">
        <v>643</v>
      </c>
      <c r="C341" s="243">
        <v>640</v>
      </c>
      <c r="D341" s="239">
        <f t="shared" si="27"/>
        <v>0.995334370139969</v>
      </c>
      <c r="E341" s="237"/>
    </row>
    <row r="342" s="61" customFormat="1" ht="15" customHeight="1" spans="1:5">
      <c r="A342" s="240" t="s">
        <v>127</v>
      </c>
      <c r="B342" s="242">
        <v>277</v>
      </c>
      <c r="C342" s="243">
        <v>280</v>
      </c>
      <c r="D342" s="239">
        <f t="shared" si="27"/>
        <v>1.01083032490975</v>
      </c>
      <c r="E342" s="237"/>
    </row>
    <row r="343" s="61" customFormat="1" ht="15" customHeight="1" spans="1:5">
      <c r="A343" s="240" t="s">
        <v>128</v>
      </c>
      <c r="B343" s="242"/>
      <c r="C343" s="243"/>
      <c r="D343" s="239"/>
      <c r="E343" s="237"/>
    </row>
    <row r="344" s="61" customFormat="1" ht="15" customHeight="1" spans="1:5">
      <c r="A344" s="246" t="s">
        <v>322</v>
      </c>
      <c r="B344" s="242"/>
      <c r="C344" s="243"/>
      <c r="D344" s="239"/>
      <c r="E344" s="237"/>
    </row>
    <row r="345" s="61" customFormat="1" ht="15" customHeight="1" spans="1:5">
      <c r="A345" s="240" t="s">
        <v>323</v>
      </c>
      <c r="B345" s="238">
        <f>SUM(B346:B351)</f>
        <v>78135</v>
      </c>
      <c r="C345" s="238">
        <f>SUM(C346:C351)</f>
        <v>78720</v>
      </c>
      <c r="D345" s="239">
        <f t="shared" ref="D345:D349" si="28">C345/B345</f>
        <v>1.00748704165867</v>
      </c>
      <c r="E345" s="237"/>
    </row>
    <row r="346" s="61" customFormat="1" ht="15" customHeight="1" spans="1:5">
      <c r="A346" s="240" t="s">
        <v>324</v>
      </c>
      <c r="B346" s="242">
        <v>2143</v>
      </c>
      <c r="C346" s="242">
        <v>2200</v>
      </c>
      <c r="D346" s="239">
        <f t="shared" si="28"/>
        <v>1.02659822678488</v>
      </c>
      <c r="E346" s="237"/>
    </row>
    <row r="347" s="61" customFormat="1" ht="15" customHeight="1" spans="1:5">
      <c r="A347" s="240" t="s">
        <v>325</v>
      </c>
      <c r="B347" s="242">
        <v>35633</v>
      </c>
      <c r="C347" s="242">
        <v>36000</v>
      </c>
      <c r="D347" s="239">
        <f t="shared" si="28"/>
        <v>1.01029944152892</v>
      </c>
      <c r="E347" s="237"/>
    </row>
    <row r="348" s="61" customFormat="1" ht="15" customHeight="1" spans="1:5">
      <c r="A348" s="244" t="s">
        <v>326</v>
      </c>
      <c r="B348" s="242">
        <v>26415</v>
      </c>
      <c r="C348" s="242">
        <v>26500</v>
      </c>
      <c r="D348" s="239">
        <f t="shared" si="28"/>
        <v>1.00321786863525</v>
      </c>
      <c r="E348" s="237"/>
    </row>
    <row r="349" s="61" customFormat="1" ht="15" customHeight="1" spans="1:5">
      <c r="A349" s="244" t="s">
        <v>327</v>
      </c>
      <c r="B349" s="242">
        <v>13920</v>
      </c>
      <c r="C349" s="242">
        <v>14000</v>
      </c>
      <c r="D349" s="239">
        <f t="shared" si="28"/>
        <v>1.00574712643678</v>
      </c>
      <c r="E349" s="237"/>
    </row>
    <row r="350" s="61" customFormat="1" ht="15" customHeight="1" spans="1:5">
      <c r="A350" s="244" t="s">
        <v>328</v>
      </c>
      <c r="B350" s="242"/>
      <c r="C350" s="242"/>
      <c r="D350" s="239"/>
      <c r="E350" s="237"/>
    </row>
    <row r="351" s="61" customFormat="1" ht="15" customHeight="1" spans="1:5">
      <c r="A351" s="240" t="s">
        <v>329</v>
      </c>
      <c r="B351" s="242">
        <v>24</v>
      </c>
      <c r="C351" s="242">
        <v>20</v>
      </c>
      <c r="D351" s="239">
        <f t="shared" ref="D351:D354" si="29">C351/B351</f>
        <v>0.833333333333333</v>
      </c>
      <c r="E351" s="237"/>
    </row>
    <row r="352" s="61" customFormat="1" ht="15" customHeight="1" spans="1:5">
      <c r="A352" s="240" t="s">
        <v>330</v>
      </c>
      <c r="B352" s="238">
        <f>SUM(B353:B357)</f>
        <v>1789</v>
      </c>
      <c r="C352" s="238">
        <f>SUM(C353:C357)</f>
        <v>1800</v>
      </c>
      <c r="D352" s="239">
        <f t="shared" si="29"/>
        <v>1.00614868641699</v>
      </c>
      <c r="E352" s="237"/>
    </row>
    <row r="353" s="61" customFormat="1" ht="15" customHeight="1" spans="1:5">
      <c r="A353" s="240" t="s">
        <v>331</v>
      </c>
      <c r="B353" s="242"/>
      <c r="C353" s="243"/>
      <c r="D353" s="239"/>
      <c r="E353" s="237"/>
    </row>
    <row r="354" s="61" customFormat="1" ht="15" customHeight="1" spans="1:5">
      <c r="A354" s="240" t="s">
        <v>332</v>
      </c>
      <c r="B354" s="242">
        <v>1789</v>
      </c>
      <c r="C354" s="243">
        <v>1800</v>
      </c>
      <c r="D354" s="239">
        <f t="shared" si="29"/>
        <v>1.00614868641699</v>
      </c>
      <c r="E354" s="237"/>
    </row>
    <row r="355" s="61" customFormat="1" ht="15" customHeight="1" spans="1:5">
      <c r="A355" s="240" t="s">
        <v>333</v>
      </c>
      <c r="B355" s="242"/>
      <c r="C355" s="243"/>
      <c r="D355" s="239"/>
      <c r="E355" s="237"/>
    </row>
    <row r="356" s="61" customFormat="1" ht="15" customHeight="1" spans="1:5">
      <c r="A356" s="244" t="s">
        <v>334</v>
      </c>
      <c r="B356" s="242"/>
      <c r="C356" s="243"/>
      <c r="D356" s="239"/>
      <c r="E356" s="237"/>
    </row>
    <row r="357" s="61" customFormat="1" ht="15" customHeight="1" spans="1:5">
      <c r="A357" s="244" t="s">
        <v>335</v>
      </c>
      <c r="B357" s="242"/>
      <c r="C357" s="243"/>
      <c r="D357" s="239"/>
      <c r="E357" s="237"/>
    </row>
    <row r="358" s="61" customFormat="1" ht="15" customHeight="1" spans="1:5">
      <c r="A358" s="237" t="s">
        <v>336</v>
      </c>
      <c r="B358" s="238"/>
      <c r="C358" s="243"/>
      <c r="D358" s="239"/>
      <c r="E358" s="237"/>
    </row>
    <row r="359" s="61" customFormat="1" ht="15" customHeight="1" spans="1:5">
      <c r="A359" s="240" t="s">
        <v>337</v>
      </c>
      <c r="B359" s="242"/>
      <c r="C359" s="243"/>
      <c r="D359" s="239"/>
      <c r="E359" s="237"/>
    </row>
    <row r="360" s="61" customFormat="1" ht="15" customHeight="1" spans="1:5">
      <c r="A360" s="240" t="s">
        <v>338</v>
      </c>
      <c r="B360" s="242"/>
      <c r="C360" s="243"/>
      <c r="D360" s="239"/>
      <c r="E360" s="237"/>
    </row>
    <row r="361" s="61" customFormat="1" ht="15" customHeight="1" spans="1:5">
      <c r="A361" s="240" t="s">
        <v>339</v>
      </c>
      <c r="B361" s="242"/>
      <c r="C361" s="243"/>
      <c r="D361" s="239"/>
      <c r="E361" s="237"/>
    </row>
    <row r="362" s="61" customFormat="1" ht="15" customHeight="1" spans="1:5">
      <c r="A362" s="244" t="s">
        <v>340</v>
      </c>
      <c r="B362" s="242"/>
      <c r="C362" s="243"/>
      <c r="D362" s="239"/>
      <c r="E362" s="237"/>
    </row>
    <row r="363" s="61" customFormat="1" ht="15" customHeight="1" spans="1:5">
      <c r="A363" s="244" t="s">
        <v>341</v>
      </c>
      <c r="B363" s="242"/>
      <c r="C363" s="243"/>
      <c r="D363" s="239"/>
      <c r="E363" s="237"/>
    </row>
    <row r="364" s="61" customFormat="1" ht="15" customHeight="1" spans="1:5">
      <c r="A364" s="244" t="s">
        <v>342</v>
      </c>
      <c r="B364" s="238"/>
      <c r="C364" s="243"/>
      <c r="D364" s="239"/>
      <c r="E364" s="237"/>
    </row>
    <row r="365" s="61" customFormat="1" ht="15" customHeight="1" spans="1:5">
      <c r="A365" s="240" t="s">
        <v>343</v>
      </c>
      <c r="B365" s="242"/>
      <c r="C365" s="243"/>
      <c r="D365" s="239"/>
      <c r="E365" s="237"/>
    </row>
    <row r="366" s="61" customFormat="1" ht="15" customHeight="1" spans="1:5">
      <c r="A366" s="240" t="s">
        <v>344</v>
      </c>
      <c r="B366" s="242"/>
      <c r="C366" s="243"/>
      <c r="D366" s="239"/>
      <c r="E366" s="237"/>
    </row>
    <row r="367" s="61" customFormat="1" ht="15" customHeight="1" spans="1:5">
      <c r="A367" s="240" t="s">
        <v>345</v>
      </c>
      <c r="B367" s="242"/>
      <c r="C367" s="243"/>
      <c r="D367" s="239"/>
      <c r="E367" s="237"/>
    </row>
    <row r="368" s="61" customFormat="1" ht="15" customHeight="1" spans="1:5">
      <c r="A368" s="244" t="s">
        <v>346</v>
      </c>
      <c r="B368" s="238"/>
      <c r="C368" s="243"/>
      <c r="D368" s="239"/>
      <c r="E368" s="237"/>
    </row>
    <row r="369" s="61" customFormat="1" ht="15" customHeight="1" spans="1:5">
      <c r="A369" s="244" t="s">
        <v>347</v>
      </c>
      <c r="B369" s="242"/>
      <c r="C369" s="243"/>
      <c r="D369" s="239"/>
      <c r="E369" s="237"/>
    </row>
    <row r="370" s="61" customFormat="1" ht="15" customHeight="1" spans="1:5">
      <c r="A370" s="244" t="s">
        <v>348</v>
      </c>
      <c r="B370" s="242"/>
      <c r="C370" s="243"/>
      <c r="D370" s="239"/>
      <c r="E370" s="237"/>
    </row>
    <row r="371" s="61" customFormat="1" ht="15" customHeight="1" spans="1:5">
      <c r="A371" s="237" t="s">
        <v>349</v>
      </c>
      <c r="B371" s="242"/>
      <c r="C371" s="243"/>
      <c r="D371" s="239"/>
      <c r="E371" s="237"/>
    </row>
    <row r="372" s="61" customFormat="1" ht="15" customHeight="1" spans="1:5">
      <c r="A372" s="240" t="s">
        <v>350</v>
      </c>
      <c r="B372" s="238">
        <f>SUM(B373:B375)</f>
        <v>126</v>
      </c>
      <c r="C372" s="238">
        <f>SUM(C373:C375)</f>
        <v>120</v>
      </c>
      <c r="D372" s="239">
        <f t="shared" ref="D372:D378" si="30">C372/B372</f>
        <v>0.952380952380952</v>
      </c>
      <c r="E372" s="237"/>
    </row>
    <row r="373" s="61" customFormat="1" ht="15" customHeight="1" spans="1:5">
      <c r="A373" s="240" t="s">
        <v>351</v>
      </c>
      <c r="B373" s="242">
        <v>106</v>
      </c>
      <c r="C373" s="243">
        <v>100</v>
      </c>
      <c r="D373" s="239">
        <f t="shared" si="30"/>
        <v>0.943396226415094</v>
      </c>
      <c r="E373" s="237"/>
    </row>
    <row r="374" s="61" customFormat="1" ht="15" customHeight="1" spans="1:5">
      <c r="A374" s="240" t="s">
        <v>352</v>
      </c>
      <c r="B374" s="242"/>
      <c r="C374" s="243"/>
      <c r="D374" s="239"/>
      <c r="E374" s="237"/>
    </row>
    <row r="375" s="61" customFormat="1" ht="15" customHeight="1" spans="1:5">
      <c r="A375" s="244" t="s">
        <v>353</v>
      </c>
      <c r="B375" s="242">
        <v>20</v>
      </c>
      <c r="C375" s="243">
        <v>20</v>
      </c>
      <c r="D375" s="239">
        <f t="shared" si="30"/>
        <v>1</v>
      </c>
      <c r="E375" s="237"/>
    </row>
    <row r="376" s="61" customFormat="1" ht="15" customHeight="1" spans="1:5">
      <c r="A376" s="244" t="s">
        <v>354</v>
      </c>
      <c r="B376" s="238">
        <f>SUM(B377:B381)</f>
        <v>1209</v>
      </c>
      <c r="C376" s="238">
        <f>SUM(C377:C381)</f>
        <v>1215</v>
      </c>
      <c r="D376" s="239">
        <f t="shared" si="30"/>
        <v>1.00496277915633</v>
      </c>
      <c r="E376" s="237"/>
    </row>
    <row r="377" s="61" customFormat="1" ht="15" customHeight="1" spans="1:5">
      <c r="A377" s="244" t="s">
        <v>355</v>
      </c>
      <c r="B377" s="242">
        <v>494</v>
      </c>
      <c r="C377" s="242">
        <v>500</v>
      </c>
      <c r="D377" s="239">
        <f t="shared" si="30"/>
        <v>1.01214574898785</v>
      </c>
      <c r="E377" s="237"/>
    </row>
    <row r="378" s="61" customFormat="1" ht="15" customHeight="1" spans="1:5">
      <c r="A378" s="240" t="s">
        <v>356</v>
      </c>
      <c r="B378" s="242">
        <v>715</v>
      </c>
      <c r="C378" s="242">
        <v>715</v>
      </c>
      <c r="D378" s="239">
        <f t="shared" si="30"/>
        <v>1</v>
      </c>
      <c r="E378" s="237"/>
    </row>
    <row r="379" s="61" customFormat="1" ht="15" customHeight="1" spans="1:5">
      <c r="A379" s="240" t="s">
        <v>357</v>
      </c>
      <c r="B379" s="242"/>
      <c r="C379" s="242"/>
      <c r="D379" s="239"/>
      <c r="E379" s="237"/>
    </row>
    <row r="380" s="61" customFormat="1" ht="15" customHeight="1" spans="1:5">
      <c r="A380" s="240" t="s">
        <v>358</v>
      </c>
      <c r="B380" s="242"/>
      <c r="C380" s="242"/>
      <c r="D380" s="239"/>
      <c r="E380" s="237"/>
    </row>
    <row r="381" s="61" customFormat="1" ht="15" customHeight="1" spans="1:5">
      <c r="A381" s="240" t="s">
        <v>359</v>
      </c>
      <c r="B381" s="242"/>
      <c r="C381" s="242"/>
      <c r="D381" s="239"/>
      <c r="E381" s="237"/>
    </row>
    <row r="382" s="61" customFormat="1" ht="15" customHeight="1" spans="1:5">
      <c r="A382" s="240" t="s">
        <v>360</v>
      </c>
      <c r="B382" s="238">
        <f>SUM(B383:B388)</f>
        <v>3339</v>
      </c>
      <c r="C382" s="238">
        <f>SUM(C383:C388)</f>
        <v>3290</v>
      </c>
      <c r="D382" s="239">
        <f t="shared" ref="D382:D386" si="31">C382/B382</f>
        <v>0.985324947589098</v>
      </c>
      <c r="E382" s="237"/>
    </row>
    <row r="383" s="61" customFormat="1" ht="15" customHeight="1" spans="1:5">
      <c r="A383" s="244" t="s">
        <v>361</v>
      </c>
      <c r="B383" s="242"/>
      <c r="C383" s="242"/>
      <c r="D383" s="239"/>
      <c r="E383" s="237"/>
    </row>
    <row r="384" s="61" customFormat="1" ht="15" customHeight="1" spans="1:5">
      <c r="A384" s="244" t="s">
        <v>362</v>
      </c>
      <c r="B384" s="242">
        <v>466</v>
      </c>
      <c r="C384" s="242">
        <v>470</v>
      </c>
      <c r="D384" s="239">
        <f t="shared" si="31"/>
        <v>1.00858369098712</v>
      </c>
      <c r="E384" s="237"/>
    </row>
    <row r="385" s="61" customFormat="1" ht="15" customHeight="1" spans="1:5">
      <c r="A385" s="244" t="s">
        <v>363</v>
      </c>
      <c r="B385" s="242"/>
      <c r="C385" s="242"/>
      <c r="D385" s="239"/>
      <c r="E385" s="237"/>
    </row>
    <row r="386" s="61" customFormat="1" ht="15" customHeight="1" spans="1:5">
      <c r="A386" s="237" t="s">
        <v>364</v>
      </c>
      <c r="B386" s="242">
        <v>2852</v>
      </c>
      <c r="C386" s="242">
        <v>2800</v>
      </c>
      <c r="D386" s="239">
        <f t="shared" si="31"/>
        <v>0.981767180925666</v>
      </c>
      <c r="E386" s="237"/>
    </row>
    <row r="387" s="61" customFormat="1" ht="15" customHeight="1" spans="1:5">
      <c r="A387" s="240" t="s">
        <v>365</v>
      </c>
      <c r="B387" s="242"/>
      <c r="C387" s="242"/>
      <c r="D387" s="239"/>
      <c r="E387" s="237"/>
    </row>
    <row r="388" s="61" customFormat="1" ht="15" customHeight="1" spans="1:5">
      <c r="A388" s="240" t="s">
        <v>366</v>
      </c>
      <c r="B388" s="242">
        <v>21</v>
      </c>
      <c r="C388" s="242">
        <v>20</v>
      </c>
      <c r="D388" s="239">
        <f t="shared" ref="D388:D391" si="32">C388/B388</f>
        <v>0.952380952380952</v>
      </c>
      <c r="E388" s="237"/>
    </row>
    <row r="389" s="61" customFormat="1" ht="15" customHeight="1" spans="1:5">
      <c r="A389" s="240" t="s">
        <v>367</v>
      </c>
      <c r="B389" s="242"/>
      <c r="C389" s="243"/>
      <c r="D389" s="239"/>
      <c r="E389" s="237"/>
    </row>
    <row r="390" s="61" customFormat="1" ht="15" customHeight="1" spans="1:5">
      <c r="A390" s="237" t="s">
        <v>368</v>
      </c>
      <c r="B390" s="238">
        <f>B391+B396+B405+B411+B416+B421+B426+B433+B437+B441</f>
        <v>20943</v>
      </c>
      <c r="C390" s="238">
        <f>C391+C396+C405+C411+C416+C421+C426+C433+C437+C441</f>
        <v>21081</v>
      </c>
      <c r="D390" s="239">
        <f t="shared" si="32"/>
        <v>1.00658931385188</v>
      </c>
      <c r="E390" s="237"/>
    </row>
    <row r="391" s="61" customFormat="1" ht="15" customHeight="1" spans="1:5">
      <c r="A391" s="244" t="s">
        <v>369</v>
      </c>
      <c r="B391" s="238">
        <f>SUM(B392:B395)</f>
        <v>213</v>
      </c>
      <c r="C391" s="238">
        <f>SUM(C392:C395)</f>
        <v>220</v>
      </c>
      <c r="D391" s="239">
        <f t="shared" si="32"/>
        <v>1.03286384976526</v>
      </c>
      <c r="E391" s="237"/>
    </row>
    <row r="392" s="61" customFormat="1" ht="15" customHeight="1" spans="1:5">
      <c r="A392" s="240" t="s">
        <v>126</v>
      </c>
      <c r="B392" s="242"/>
      <c r="C392" s="243"/>
      <c r="D392" s="239"/>
      <c r="E392" s="237"/>
    </row>
    <row r="393" s="61" customFormat="1" ht="15" customHeight="1" spans="1:5">
      <c r="A393" s="240" t="s">
        <v>127</v>
      </c>
      <c r="B393" s="242"/>
      <c r="C393" s="243"/>
      <c r="D393" s="239"/>
      <c r="E393" s="237"/>
    </row>
    <row r="394" s="61" customFormat="1" ht="15" customHeight="1" spans="1:5">
      <c r="A394" s="240" t="s">
        <v>128</v>
      </c>
      <c r="B394" s="242"/>
      <c r="C394" s="243"/>
      <c r="D394" s="239"/>
      <c r="E394" s="237"/>
    </row>
    <row r="395" s="61" customFormat="1" ht="15" customHeight="1" spans="1:5">
      <c r="A395" s="244" t="s">
        <v>370</v>
      </c>
      <c r="B395" s="242">
        <v>213</v>
      </c>
      <c r="C395" s="242">
        <v>220</v>
      </c>
      <c r="D395" s="239">
        <f>C395/B395</f>
        <v>1.03286384976526</v>
      </c>
      <c r="E395" s="237"/>
    </row>
    <row r="396" s="61" customFormat="1" ht="15" customHeight="1" spans="1:5">
      <c r="A396" s="240" t="s">
        <v>371</v>
      </c>
      <c r="B396" s="238"/>
      <c r="C396" s="243"/>
      <c r="D396" s="239"/>
      <c r="E396" s="237"/>
    </row>
    <row r="397" s="61" customFormat="1" ht="15" customHeight="1" spans="1:5">
      <c r="A397" s="240" t="s">
        <v>372</v>
      </c>
      <c r="B397" s="242"/>
      <c r="C397" s="243"/>
      <c r="D397" s="239"/>
      <c r="E397" s="237"/>
    </row>
    <row r="398" s="61" customFormat="1" ht="15" customHeight="1" spans="1:5">
      <c r="A398" s="237" t="s">
        <v>373</v>
      </c>
      <c r="B398" s="242"/>
      <c r="C398" s="243"/>
      <c r="D398" s="239"/>
      <c r="E398" s="237"/>
    </row>
    <row r="399" s="61" customFormat="1" ht="15" customHeight="1" spans="1:5">
      <c r="A399" s="240" t="s">
        <v>374</v>
      </c>
      <c r="B399" s="242"/>
      <c r="C399" s="243"/>
      <c r="D399" s="239"/>
      <c r="E399" s="237"/>
    </row>
    <row r="400" s="61" customFormat="1" ht="15" customHeight="1" spans="1:5">
      <c r="A400" s="240" t="s">
        <v>375</v>
      </c>
      <c r="B400" s="242"/>
      <c r="C400" s="243"/>
      <c r="D400" s="239"/>
      <c r="E400" s="237"/>
    </row>
    <row r="401" s="61" customFormat="1" ht="15" customHeight="1" spans="1:5">
      <c r="A401" s="240" t="s">
        <v>376</v>
      </c>
      <c r="B401" s="242"/>
      <c r="C401" s="243"/>
      <c r="D401" s="239"/>
      <c r="E401" s="237"/>
    </row>
    <row r="402" s="61" customFormat="1" ht="15" customHeight="1" spans="1:5">
      <c r="A402" s="244" t="s">
        <v>377</v>
      </c>
      <c r="B402" s="242"/>
      <c r="C402" s="243"/>
      <c r="D402" s="239"/>
      <c r="E402" s="237"/>
    </row>
    <row r="403" s="61" customFormat="1" ht="15" customHeight="1" spans="1:5">
      <c r="A403" s="244" t="s">
        <v>378</v>
      </c>
      <c r="B403" s="242"/>
      <c r="C403" s="243"/>
      <c r="D403" s="239"/>
      <c r="E403" s="237"/>
    </row>
    <row r="404" s="61" customFormat="1" ht="15" customHeight="1" spans="1:5">
      <c r="A404" s="244" t="s">
        <v>379</v>
      </c>
      <c r="B404" s="242"/>
      <c r="C404" s="243"/>
      <c r="D404" s="239"/>
      <c r="E404" s="237"/>
    </row>
    <row r="405" s="61" customFormat="1" ht="15" customHeight="1" spans="1:5">
      <c r="A405" s="244" t="s">
        <v>380</v>
      </c>
      <c r="B405" s="238"/>
      <c r="C405" s="243"/>
      <c r="D405" s="239"/>
      <c r="E405" s="237"/>
    </row>
    <row r="406" s="61" customFormat="1" ht="15" customHeight="1" spans="1:5">
      <c r="A406" s="240" t="s">
        <v>372</v>
      </c>
      <c r="B406" s="242"/>
      <c r="C406" s="243"/>
      <c r="D406" s="239"/>
      <c r="E406" s="237"/>
    </row>
    <row r="407" s="61" customFormat="1" ht="15" customHeight="1" spans="1:5">
      <c r="A407" s="240" t="s">
        <v>381</v>
      </c>
      <c r="B407" s="242"/>
      <c r="C407" s="243"/>
      <c r="D407" s="239"/>
      <c r="E407" s="237"/>
    </row>
    <row r="408" s="61" customFormat="1" ht="15" customHeight="1" spans="1:5">
      <c r="A408" s="240" t="s">
        <v>382</v>
      </c>
      <c r="B408" s="242"/>
      <c r="C408" s="243"/>
      <c r="D408" s="239"/>
      <c r="E408" s="237"/>
    </row>
    <row r="409" s="61" customFormat="1" ht="15" customHeight="1" spans="1:5">
      <c r="A409" s="244" t="s">
        <v>383</v>
      </c>
      <c r="B409" s="242"/>
      <c r="C409" s="243"/>
      <c r="D409" s="239"/>
      <c r="E409" s="237"/>
    </row>
    <row r="410" s="61" customFormat="1" ht="15" customHeight="1" spans="1:5">
      <c r="A410" s="244" t="s">
        <v>384</v>
      </c>
      <c r="B410" s="242"/>
      <c r="C410" s="243"/>
      <c r="D410" s="239"/>
      <c r="E410" s="237"/>
    </row>
    <row r="411" s="61" customFormat="1" ht="15" customHeight="1" spans="1:5">
      <c r="A411" s="244" t="s">
        <v>385</v>
      </c>
      <c r="B411" s="238">
        <f>SUM(B412:B415)</f>
        <v>18779</v>
      </c>
      <c r="C411" s="238">
        <f>SUM(C412:C415)</f>
        <v>18840</v>
      </c>
      <c r="D411" s="239">
        <f t="shared" ref="D411:D416" si="33">C411/B411</f>
        <v>1.00324830928164</v>
      </c>
      <c r="E411" s="237"/>
    </row>
    <row r="412" s="61" customFormat="1" ht="15" customHeight="1" spans="1:5">
      <c r="A412" s="237" t="s">
        <v>372</v>
      </c>
      <c r="B412" s="242"/>
      <c r="C412" s="243"/>
      <c r="D412" s="239"/>
      <c r="E412" s="237"/>
    </row>
    <row r="413" s="61" customFormat="1" ht="15" customHeight="1" spans="1:5">
      <c r="A413" s="240" t="s">
        <v>386</v>
      </c>
      <c r="B413" s="242">
        <v>18738</v>
      </c>
      <c r="C413" s="242">
        <v>18800</v>
      </c>
      <c r="D413" s="239">
        <f t="shared" si="33"/>
        <v>1.00330878428861</v>
      </c>
      <c r="E413" s="237"/>
    </row>
    <row r="414" s="61" customFormat="1" ht="15" customHeight="1" spans="1:5">
      <c r="A414" s="240" t="s">
        <v>387</v>
      </c>
      <c r="B414" s="242"/>
      <c r="C414" s="242"/>
      <c r="D414" s="239"/>
      <c r="E414" s="237"/>
    </row>
    <row r="415" s="61" customFormat="1" ht="15" customHeight="1" spans="1:5">
      <c r="A415" s="244" t="s">
        <v>388</v>
      </c>
      <c r="B415" s="242">
        <v>41</v>
      </c>
      <c r="C415" s="242">
        <v>40</v>
      </c>
      <c r="D415" s="239">
        <f t="shared" si="33"/>
        <v>0.975609756097561</v>
      </c>
      <c r="E415" s="237"/>
    </row>
    <row r="416" s="61" customFormat="1" ht="15" customHeight="1" spans="1:5">
      <c r="A416" s="244" t="s">
        <v>389</v>
      </c>
      <c r="B416" s="238">
        <f>SUM(B417:B420)</f>
        <v>67</v>
      </c>
      <c r="C416" s="238">
        <f>SUM(C417:C420)</f>
        <v>67</v>
      </c>
      <c r="D416" s="239">
        <f t="shared" si="33"/>
        <v>1</v>
      </c>
      <c r="E416" s="237"/>
    </row>
    <row r="417" s="61" customFormat="1" ht="15" customHeight="1" spans="1:5">
      <c r="A417" s="244" t="s">
        <v>372</v>
      </c>
      <c r="B417" s="242"/>
      <c r="C417" s="242"/>
      <c r="D417" s="239"/>
      <c r="E417" s="237"/>
    </row>
    <row r="418" s="61" customFormat="1" ht="15" customHeight="1" spans="1:5">
      <c r="A418" s="240" t="s">
        <v>390</v>
      </c>
      <c r="B418" s="242"/>
      <c r="C418" s="242"/>
      <c r="D418" s="239"/>
      <c r="E418" s="237"/>
    </row>
    <row r="419" s="61" customFormat="1" ht="15" customHeight="1" spans="1:5">
      <c r="A419" s="240" t="s">
        <v>391</v>
      </c>
      <c r="B419" s="242"/>
      <c r="C419" s="242"/>
      <c r="D419" s="239"/>
      <c r="E419" s="237"/>
    </row>
    <row r="420" s="61" customFormat="1" ht="15" customHeight="1" spans="1:5">
      <c r="A420" s="240" t="s">
        <v>392</v>
      </c>
      <c r="B420" s="242">
        <v>67</v>
      </c>
      <c r="C420" s="242">
        <v>67</v>
      </c>
      <c r="D420" s="239">
        <f>C420/B420</f>
        <v>1</v>
      </c>
      <c r="E420" s="237"/>
    </row>
    <row r="421" s="61" customFormat="1" ht="15" customHeight="1" spans="1:5">
      <c r="A421" s="244" t="s">
        <v>393</v>
      </c>
      <c r="B421" s="238"/>
      <c r="C421" s="243"/>
      <c r="D421" s="239"/>
      <c r="E421" s="237"/>
    </row>
    <row r="422" s="61" customFormat="1" ht="15" customHeight="1" spans="1:5">
      <c r="A422" s="244" t="s">
        <v>394</v>
      </c>
      <c r="B422" s="242"/>
      <c r="C422" s="243"/>
      <c r="D422" s="239"/>
      <c r="E422" s="237"/>
    </row>
    <row r="423" s="61" customFormat="1" ht="15" customHeight="1" spans="1:5">
      <c r="A423" s="244" t="s">
        <v>395</v>
      </c>
      <c r="B423" s="242"/>
      <c r="C423" s="243"/>
      <c r="D423" s="239"/>
      <c r="E423" s="237"/>
    </row>
    <row r="424" s="61" customFormat="1" ht="15" customHeight="1" spans="1:5">
      <c r="A424" s="244" t="s">
        <v>396</v>
      </c>
      <c r="B424" s="242"/>
      <c r="C424" s="243"/>
      <c r="D424" s="239"/>
      <c r="E424" s="237"/>
    </row>
    <row r="425" s="61" customFormat="1" ht="15" customHeight="1" spans="1:5">
      <c r="A425" s="244" t="s">
        <v>397</v>
      </c>
      <c r="B425" s="242"/>
      <c r="C425" s="243"/>
      <c r="D425" s="239"/>
      <c r="E425" s="237"/>
    </row>
    <row r="426" s="61" customFormat="1" ht="15" customHeight="1" spans="1:5">
      <c r="A426" s="240" t="s">
        <v>398</v>
      </c>
      <c r="B426" s="238">
        <f>SUM(B427:B432)</f>
        <v>1209</v>
      </c>
      <c r="C426" s="238">
        <f>SUM(C427:C432)</f>
        <v>1254</v>
      </c>
      <c r="D426" s="239">
        <f t="shared" ref="D426:D428" si="34">C426/B426</f>
        <v>1.03722084367246</v>
      </c>
      <c r="E426" s="237"/>
    </row>
    <row r="427" s="61" customFormat="1" ht="15" customHeight="1" spans="1:5">
      <c r="A427" s="240" t="s">
        <v>372</v>
      </c>
      <c r="B427" s="242">
        <v>126</v>
      </c>
      <c r="C427" s="242">
        <v>130</v>
      </c>
      <c r="D427" s="239">
        <f t="shared" si="34"/>
        <v>1.03174603174603</v>
      </c>
      <c r="E427" s="237"/>
    </row>
    <row r="428" s="61" customFormat="1" ht="15" customHeight="1" spans="1:5">
      <c r="A428" s="244" t="s">
        <v>399</v>
      </c>
      <c r="B428" s="242">
        <v>24</v>
      </c>
      <c r="C428" s="242">
        <v>24</v>
      </c>
      <c r="D428" s="239">
        <f t="shared" si="34"/>
        <v>1</v>
      </c>
      <c r="E428" s="237"/>
    </row>
    <row r="429" s="61" customFormat="1" ht="15" customHeight="1" spans="1:5">
      <c r="A429" s="244" t="s">
        <v>400</v>
      </c>
      <c r="B429" s="242"/>
      <c r="C429" s="242"/>
      <c r="D429" s="239"/>
      <c r="E429" s="237"/>
    </row>
    <row r="430" s="61" customFormat="1" ht="15" customHeight="1" spans="1:5">
      <c r="A430" s="244" t="s">
        <v>401</v>
      </c>
      <c r="B430" s="242"/>
      <c r="C430" s="242"/>
      <c r="D430" s="239"/>
      <c r="E430" s="237"/>
    </row>
    <row r="431" s="61" customFormat="1" ht="15" customHeight="1" spans="1:5">
      <c r="A431" s="240" t="s">
        <v>402</v>
      </c>
      <c r="B431" s="242"/>
      <c r="C431" s="242"/>
      <c r="D431" s="239"/>
      <c r="E431" s="237"/>
    </row>
    <row r="432" s="61" customFormat="1" ht="15" customHeight="1" spans="1:5">
      <c r="A432" s="240" t="s">
        <v>403</v>
      </c>
      <c r="B432" s="242">
        <v>1059</v>
      </c>
      <c r="C432" s="242">
        <v>1100</v>
      </c>
      <c r="D432" s="239">
        <f>C432/B432</f>
        <v>1.03871576959396</v>
      </c>
      <c r="E432" s="237"/>
    </row>
    <row r="433" s="61" customFormat="1" ht="15" customHeight="1" spans="1:5">
      <c r="A433" s="240" t="s">
        <v>404</v>
      </c>
      <c r="B433" s="238"/>
      <c r="C433" s="243"/>
      <c r="D433" s="239"/>
      <c r="E433" s="237"/>
    </row>
    <row r="434" s="61" customFormat="1" ht="15" customHeight="1" spans="1:5">
      <c r="A434" s="244" t="s">
        <v>405</v>
      </c>
      <c r="B434" s="242"/>
      <c r="C434" s="243"/>
      <c r="D434" s="239"/>
      <c r="E434" s="237"/>
    </row>
    <row r="435" s="61" customFormat="1" ht="15" customHeight="1" spans="1:5">
      <c r="A435" s="244" t="s">
        <v>406</v>
      </c>
      <c r="B435" s="242"/>
      <c r="C435" s="243"/>
      <c r="D435" s="239"/>
      <c r="E435" s="237"/>
    </row>
    <row r="436" s="61" customFormat="1" ht="15" customHeight="1" spans="1:5">
      <c r="A436" s="244" t="s">
        <v>407</v>
      </c>
      <c r="B436" s="242"/>
      <c r="C436" s="243"/>
      <c r="D436" s="239"/>
      <c r="E436" s="237"/>
    </row>
    <row r="437" s="61" customFormat="1" ht="15" customHeight="1" spans="1:5">
      <c r="A437" s="237" t="s">
        <v>408</v>
      </c>
      <c r="B437" s="238"/>
      <c r="C437" s="243"/>
      <c r="D437" s="239"/>
      <c r="E437" s="237"/>
    </row>
    <row r="438" s="61" customFormat="1" ht="15" customHeight="1" spans="1:5">
      <c r="A438" s="244" t="s">
        <v>409</v>
      </c>
      <c r="B438" s="242"/>
      <c r="C438" s="243"/>
      <c r="D438" s="239"/>
      <c r="E438" s="237"/>
    </row>
    <row r="439" s="61" customFormat="1" ht="15" customHeight="1" spans="1:5">
      <c r="A439" s="244" t="s">
        <v>410</v>
      </c>
      <c r="B439" s="242"/>
      <c r="C439" s="243"/>
      <c r="D439" s="239"/>
      <c r="E439" s="237"/>
    </row>
    <row r="440" s="61" customFormat="1" ht="15" customHeight="1" spans="1:5">
      <c r="A440" s="244" t="s">
        <v>411</v>
      </c>
      <c r="B440" s="242"/>
      <c r="C440" s="243"/>
      <c r="D440" s="239"/>
      <c r="E440" s="237"/>
    </row>
    <row r="441" s="61" customFormat="1" ht="15" customHeight="1" spans="1:5">
      <c r="A441" s="240" t="s">
        <v>412</v>
      </c>
      <c r="B441" s="238">
        <f>SUM(B442:B445)</f>
        <v>675</v>
      </c>
      <c r="C441" s="238">
        <f>SUM(C442:C445)</f>
        <v>700</v>
      </c>
      <c r="D441" s="239">
        <f t="shared" ref="D441:D449" si="35">C441/B441</f>
        <v>1.03703703703704</v>
      </c>
      <c r="E441" s="237"/>
    </row>
    <row r="442" s="61" customFormat="1" ht="15" customHeight="1" spans="1:5">
      <c r="A442" s="240" t="s">
        <v>413</v>
      </c>
      <c r="B442" s="242">
        <v>5</v>
      </c>
      <c r="C442" s="242"/>
      <c r="D442" s="239">
        <f t="shared" si="35"/>
        <v>0</v>
      </c>
      <c r="E442" s="237"/>
    </row>
    <row r="443" s="61" customFormat="1" ht="15" customHeight="1" spans="1:5">
      <c r="A443" s="244" t="s">
        <v>414</v>
      </c>
      <c r="B443" s="242"/>
      <c r="C443" s="242"/>
      <c r="D443" s="239"/>
      <c r="E443" s="237"/>
    </row>
    <row r="444" s="61" customFormat="1" ht="15" customHeight="1" spans="1:5">
      <c r="A444" s="244" t="s">
        <v>415</v>
      </c>
      <c r="B444" s="242"/>
      <c r="C444" s="242"/>
      <c r="D444" s="239"/>
      <c r="E444" s="237"/>
    </row>
    <row r="445" s="61" customFormat="1" ht="15" customHeight="1" spans="1:5">
      <c r="A445" s="244" t="s">
        <v>416</v>
      </c>
      <c r="B445" s="242">
        <v>670</v>
      </c>
      <c r="C445" s="242">
        <v>700</v>
      </c>
      <c r="D445" s="239">
        <f t="shared" si="35"/>
        <v>1.04477611940298</v>
      </c>
      <c r="E445" s="237"/>
    </row>
    <row r="446" s="61" customFormat="1" ht="15" customHeight="1" spans="1:5">
      <c r="A446" s="237" t="s">
        <v>417</v>
      </c>
      <c r="B446" s="238">
        <f>B447+B463+B471+B482+B491+B499</f>
        <v>5150</v>
      </c>
      <c r="C446" s="238">
        <f>C447+C463+C471+C482+C491+C499</f>
        <v>5248</v>
      </c>
      <c r="D446" s="239">
        <f t="shared" si="35"/>
        <v>1.01902912621359</v>
      </c>
      <c r="E446" s="237"/>
    </row>
    <row r="447" s="61" customFormat="1" ht="15" customHeight="1" spans="1:5">
      <c r="A447" s="237" t="s">
        <v>418</v>
      </c>
      <c r="B447" s="238">
        <f>SUM(B448:B462)</f>
        <v>1900</v>
      </c>
      <c r="C447" s="238">
        <f>SUM(C448:C462)</f>
        <v>1895</v>
      </c>
      <c r="D447" s="239">
        <f t="shared" si="35"/>
        <v>0.997368421052632</v>
      </c>
      <c r="E447" s="237"/>
    </row>
    <row r="448" s="61" customFormat="1" ht="15" customHeight="1" spans="1:5">
      <c r="A448" s="237" t="s">
        <v>126</v>
      </c>
      <c r="B448" s="242">
        <v>440</v>
      </c>
      <c r="C448" s="242">
        <v>440</v>
      </c>
      <c r="D448" s="239">
        <f t="shared" si="35"/>
        <v>1</v>
      </c>
      <c r="E448" s="237"/>
    </row>
    <row r="449" s="61" customFormat="1" ht="15" customHeight="1" spans="1:5">
      <c r="A449" s="237" t="s">
        <v>127</v>
      </c>
      <c r="B449" s="242">
        <v>121</v>
      </c>
      <c r="C449" s="242">
        <v>120</v>
      </c>
      <c r="D449" s="239">
        <f t="shared" si="35"/>
        <v>0.991735537190083</v>
      </c>
      <c r="E449" s="237"/>
    </row>
    <row r="450" s="61" customFormat="1" ht="15" customHeight="1" spans="1:5">
      <c r="A450" s="237" t="s">
        <v>128</v>
      </c>
      <c r="B450" s="242"/>
      <c r="C450" s="242"/>
      <c r="D450" s="239"/>
      <c r="E450" s="237"/>
    </row>
    <row r="451" s="61" customFormat="1" ht="15" customHeight="1" spans="1:5">
      <c r="A451" s="237" t="s">
        <v>419</v>
      </c>
      <c r="B451" s="242">
        <v>191</v>
      </c>
      <c r="C451" s="242">
        <v>190</v>
      </c>
      <c r="D451" s="239">
        <f t="shared" ref="D451:D456" si="36">C451/B451</f>
        <v>0.994764397905759</v>
      </c>
      <c r="E451" s="237"/>
    </row>
    <row r="452" s="61" customFormat="1" ht="15" customHeight="1" spans="1:5">
      <c r="A452" s="237" t="s">
        <v>420</v>
      </c>
      <c r="B452" s="242"/>
      <c r="C452" s="242"/>
      <c r="D452" s="239"/>
      <c r="E452" s="237"/>
    </row>
    <row r="453" s="61" customFormat="1" ht="15" customHeight="1" spans="1:5">
      <c r="A453" s="237" t="s">
        <v>421</v>
      </c>
      <c r="B453" s="242"/>
      <c r="C453" s="242"/>
      <c r="D453" s="239"/>
      <c r="E453" s="237"/>
    </row>
    <row r="454" s="61" customFormat="1" ht="15" customHeight="1" spans="1:5">
      <c r="A454" s="237" t="s">
        <v>422</v>
      </c>
      <c r="B454" s="242">
        <v>191</v>
      </c>
      <c r="C454" s="242">
        <v>190</v>
      </c>
      <c r="D454" s="239">
        <f t="shared" si="36"/>
        <v>0.994764397905759</v>
      </c>
      <c r="E454" s="237"/>
    </row>
    <row r="455" s="61" customFormat="1" ht="15" customHeight="1" spans="1:5">
      <c r="A455" s="237" t="s">
        <v>423</v>
      </c>
      <c r="B455" s="242">
        <v>33</v>
      </c>
      <c r="C455" s="242">
        <v>30</v>
      </c>
      <c r="D455" s="239">
        <f t="shared" si="36"/>
        <v>0.909090909090909</v>
      </c>
      <c r="E455" s="237"/>
    </row>
    <row r="456" s="61" customFormat="1" ht="15" customHeight="1" spans="1:5">
      <c r="A456" s="237" t="s">
        <v>424</v>
      </c>
      <c r="B456" s="242">
        <v>165</v>
      </c>
      <c r="C456" s="242">
        <v>160</v>
      </c>
      <c r="D456" s="239">
        <f t="shared" si="36"/>
        <v>0.96969696969697</v>
      </c>
      <c r="E456" s="237"/>
    </row>
    <row r="457" s="61" customFormat="1" ht="15" customHeight="1" spans="1:5">
      <c r="A457" s="237" t="s">
        <v>425</v>
      </c>
      <c r="B457" s="242"/>
      <c r="C457" s="242"/>
      <c r="D457" s="239"/>
      <c r="E457" s="237"/>
    </row>
    <row r="458" s="61" customFormat="1" ht="15" customHeight="1" spans="1:5">
      <c r="A458" s="237" t="s">
        <v>426</v>
      </c>
      <c r="B458" s="242"/>
      <c r="C458" s="242"/>
      <c r="D458" s="239"/>
      <c r="E458" s="237"/>
    </row>
    <row r="459" s="61" customFormat="1" ht="15" customHeight="1" spans="1:5">
      <c r="A459" s="237" t="s">
        <v>427</v>
      </c>
      <c r="B459" s="242">
        <v>165</v>
      </c>
      <c r="C459" s="242">
        <v>165</v>
      </c>
      <c r="D459" s="239">
        <f t="shared" ref="D459:D463" si="37">C459/B459</f>
        <v>1</v>
      </c>
      <c r="E459" s="237"/>
    </row>
    <row r="460" s="61" customFormat="1" ht="15" customHeight="1" spans="1:5">
      <c r="A460" s="237" t="s">
        <v>428</v>
      </c>
      <c r="B460" s="242"/>
      <c r="C460" s="242"/>
      <c r="D460" s="239"/>
      <c r="E460" s="237"/>
    </row>
    <row r="461" s="61" customFormat="1" ht="15" customHeight="1" spans="1:5">
      <c r="A461" s="237" t="s">
        <v>429</v>
      </c>
      <c r="B461" s="242">
        <v>86</v>
      </c>
      <c r="C461" s="242">
        <v>90</v>
      </c>
      <c r="D461" s="239">
        <f t="shared" si="37"/>
        <v>1.04651162790698</v>
      </c>
      <c r="E461" s="237"/>
    </row>
    <row r="462" s="61" customFormat="1" ht="15" customHeight="1" spans="1:5">
      <c r="A462" s="237" t="s">
        <v>430</v>
      </c>
      <c r="B462" s="242">
        <v>508</v>
      </c>
      <c r="C462" s="242">
        <v>510</v>
      </c>
      <c r="D462" s="239">
        <f t="shared" si="37"/>
        <v>1.00393700787402</v>
      </c>
      <c r="E462" s="237"/>
    </row>
    <row r="463" s="61" customFormat="1" ht="15" customHeight="1" spans="1:5">
      <c r="A463" s="237" t="s">
        <v>431</v>
      </c>
      <c r="B463" s="238">
        <f>SUM(B464:B470)</f>
        <v>861</v>
      </c>
      <c r="C463" s="238">
        <f>SUM(C464:C470)</f>
        <v>860</v>
      </c>
      <c r="D463" s="239">
        <f t="shared" si="37"/>
        <v>0.99883855981417</v>
      </c>
      <c r="E463" s="237"/>
    </row>
    <row r="464" s="61" customFormat="1" ht="15" customHeight="1" spans="1:5">
      <c r="A464" s="237" t="s">
        <v>126</v>
      </c>
      <c r="B464" s="242"/>
      <c r="C464" s="243"/>
      <c r="D464" s="239"/>
      <c r="E464" s="237"/>
    </row>
    <row r="465" s="61" customFormat="1" ht="15" customHeight="1" spans="1:5">
      <c r="A465" s="237" t="s">
        <v>127</v>
      </c>
      <c r="B465" s="242"/>
      <c r="C465" s="243"/>
      <c r="D465" s="239"/>
      <c r="E465" s="237"/>
    </row>
    <row r="466" s="61" customFormat="1" ht="15" customHeight="1" spans="1:5">
      <c r="A466" s="237" t="s">
        <v>128</v>
      </c>
      <c r="B466" s="242"/>
      <c r="C466" s="243"/>
      <c r="D466" s="239"/>
      <c r="E466" s="237"/>
    </row>
    <row r="467" s="61" customFormat="1" ht="15" customHeight="1" spans="1:5">
      <c r="A467" s="237" t="s">
        <v>432</v>
      </c>
      <c r="B467" s="242">
        <v>21</v>
      </c>
      <c r="C467" s="242">
        <v>20</v>
      </c>
      <c r="D467" s="239">
        <f t="shared" ref="D467:D471" si="38">C467/B467</f>
        <v>0.952380952380952</v>
      </c>
      <c r="E467" s="237"/>
    </row>
    <row r="468" s="61" customFormat="1" ht="15" customHeight="1" spans="1:5">
      <c r="A468" s="237" t="s">
        <v>433</v>
      </c>
      <c r="B468" s="242">
        <v>631</v>
      </c>
      <c r="C468" s="242">
        <v>630</v>
      </c>
      <c r="D468" s="239">
        <f t="shared" si="38"/>
        <v>0.998415213946117</v>
      </c>
      <c r="E468" s="237"/>
    </row>
    <row r="469" s="61" customFormat="1" ht="15" customHeight="1" spans="1:5">
      <c r="A469" s="237" t="s">
        <v>434</v>
      </c>
      <c r="B469" s="242"/>
      <c r="C469" s="242"/>
      <c r="D469" s="239"/>
      <c r="E469" s="237"/>
    </row>
    <row r="470" s="61" customFormat="1" ht="15" customHeight="1" spans="1:5">
      <c r="A470" s="237" t="s">
        <v>435</v>
      </c>
      <c r="B470" s="242">
        <v>209</v>
      </c>
      <c r="C470" s="242">
        <v>210</v>
      </c>
      <c r="D470" s="239">
        <f t="shared" si="38"/>
        <v>1.00478468899522</v>
      </c>
      <c r="E470" s="237"/>
    </row>
    <row r="471" s="61" customFormat="1" ht="15" customHeight="1" spans="1:5">
      <c r="A471" s="237" t="s">
        <v>436</v>
      </c>
      <c r="B471" s="238">
        <f>SUM(B472:B481)</f>
        <v>150</v>
      </c>
      <c r="C471" s="238">
        <f>SUM(C472:C481)</f>
        <v>153</v>
      </c>
      <c r="D471" s="239">
        <f t="shared" si="38"/>
        <v>1.02</v>
      </c>
      <c r="E471" s="237"/>
    </row>
    <row r="472" s="61" customFormat="1" ht="15" customHeight="1" spans="1:5">
      <c r="A472" s="237" t="s">
        <v>126</v>
      </c>
      <c r="B472" s="242"/>
      <c r="C472" s="243"/>
      <c r="D472" s="239"/>
      <c r="E472" s="237"/>
    </row>
    <row r="473" s="61" customFormat="1" ht="15" customHeight="1" spans="1:5">
      <c r="A473" s="237" t="s">
        <v>127</v>
      </c>
      <c r="B473" s="242"/>
      <c r="C473" s="243"/>
      <c r="D473" s="239"/>
      <c r="E473" s="237"/>
    </row>
    <row r="474" s="61" customFormat="1" ht="15" customHeight="1" spans="1:5">
      <c r="A474" s="237" t="s">
        <v>128</v>
      </c>
      <c r="B474" s="242"/>
      <c r="C474" s="243"/>
      <c r="D474" s="239"/>
      <c r="E474" s="237"/>
    </row>
    <row r="475" s="61" customFormat="1" ht="15" customHeight="1" spans="1:5">
      <c r="A475" s="237" t="s">
        <v>437</v>
      </c>
      <c r="B475" s="242"/>
      <c r="C475" s="243"/>
      <c r="D475" s="239"/>
      <c r="E475" s="237"/>
    </row>
    <row r="476" s="61" customFormat="1" ht="15" customHeight="1" spans="1:5">
      <c r="A476" s="237" t="s">
        <v>438</v>
      </c>
      <c r="B476" s="242"/>
      <c r="C476" s="243"/>
      <c r="D476" s="239"/>
      <c r="E476" s="237"/>
    </row>
    <row r="477" s="61" customFormat="1" ht="15" customHeight="1" spans="1:5">
      <c r="A477" s="237" t="s">
        <v>439</v>
      </c>
      <c r="B477" s="242"/>
      <c r="C477" s="243"/>
      <c r="D477" s="239"/>
      <c r="E477" s="237"/>
    </row>
    <row r="478" s="61" customFormat="1" ht="15" customHeight="1" spans="1:5">
      <c r="A478" s="237" t="s">
        <v>440</v>
      </c>
      <c r="B478" s="242">
        <v>3</v>
      </c>
      <c r="C478" s="242">
        <v>3</v>
      </c>
      <c r="D478" s="239">
        <f t="shared" ref="D478:D482" si="39">C478/B478</f>
        <v>1</v>
      </c>
      <c r="E478" s="237"/>
    </row>
    <row r="479" s="61" customFormat="1" ht="15" customHeight="1" spans="1:5">
      <c r="A479" s="237" t="s">
        <v>441</v>
      </c>
      <c r="B479" s="242">
        <v>147</v>
      </c>
      <c r="C479" s="242">
        <v>150</v>
      </c>
      <c r="D479" s="239">
        <f t="shared" si="39"/>
        <v>1.02040816326531</v>
      </c>
      <c r="E479" s="237"/>
    </row>
    <row r="480" s="61" customFormat="1" ht="15" customHeight="1" spans="1:5">
      <c r="A480" s="237" t="s">
        <v>442</v>
      </c>
      <c r="B480" s="242"/>
      <c r="C480" s="243"/>
      <c r="D480" s="239"/>
      <c r="E480" s="237"/>
    </row>
    <row r="481" s="61" customFormat="1" ht="15" customHeight="1" spans="1:5">
      <c r="A481" s="237" t="s">
        <v>443</v>
      </c>
      <c r="B481" s="242"/>
      <c r="C481" s="243"/>
      <c r="D481" s="239"/>
      <c r="E481" s="237"/>
    </row>
    <row r="482" s="61" customFormat="1" ht="15" customHeight="1" spans="1:5">
      <c r="A482" s="237" t="s">
        <v>444</v>
      </c>
      <c r="B482" s="238">
        <f>SUM(B483:B490)</f>
        <v>244</v>
      </c>
      <c r="C482" s="238">
        <f>SUM(C483:C490)</f>
        <v>240</v>
      </c>
      <c r="D482" s="239">
        <f t="shared" si="39"/>
        <v>0.983606557377049</v>
      </c>
      <c r="E482" s="237"/>
    </row>
    <row r="483" s="61" customFormat="1" ht="15" customHeight="1" spans="1:5">
      <c r="A483" s="237" t="s">
        <v>126</v>
      </c>
      <c r="B483" s="242"/>
      <c r="C483" s="243"/>
      <c r="D483" s="239"/>
      <c r="E483" s="237"/>
    </row>
    <row r="484" s="61" customFormat="1" ht="15" customHeight="1" spans="1:5">
      <c r="A484" s="237" t="s">
        <v>127</v>
      </c>
      <c r="B484" s="242"/>
      <c r="C484" s="243"/>
      <c r="D484" s="239"/>
      <c r="E484" s="237"/>
    </row>
    <row r="485" s="61" customFormat="1" ht="15" customHeight="1" spans="1:5">
      <c r="A485" s="237" t="s">
        <v>128</v>
      </c>
      <c r="B485" s="242"/>
      <c r="C485" s="243"/>
      <c r="D485" s="239"/>
      <c r="E485" s="237"/>
    </row>
    <row r="486" s="61" customFormat="1" ht="15" customHeight="1" spans="1:5">
      <c r="A486" s="237" t="s">
        <v>445</v>
      </c>
      <c r="B486" s="242"/>
      <c r="C486" s="243"/>
      <c r="D486" s="239"/>
      <c r="E486" s="237"/>
    </row>
    <row r="487" s="61" customFormat="1" ht="15" customHeight="1" spans="1:5">
      <c r="A487" s="237" t="s">
        <v>446</v>
      </c>
      <c r="B487" s="242"/>
      <c r="C487" s="243"/>
      <c r="D487" s="239"/>
      <c r="E487" s="237"/>
    </row>
    <row r="488" s="61" customFormat="1" ht="15" customHeight="1" spans="1:5">
      <c r="A488" s="237" t="s">
        <v>447</v>
      </c>
      <c r="B488" s="242"/>
      <c r="C488" s="243"/>
      <c r="D488" s="239"/>
      <c r="E488" s="237"/>
    </row>
    <row r="489" s="61" customFormat="1" ht="15" customHeight="1" spans="1:5">
      <c r="A489" s="237" t="s">
        <v>448</v>
      </c>
      <c r="B489" s="242">
        <v>244</v>
      </c>
      <c r="C489" s="242">
        <v>240</v>
      </c>
      <c r="D489" s="239">
        <f t="shared" ref="D489:D493" si="40">C489/B489</f>
        <v>0.983606557377049</v>
      </c>
      <c r="E489" s="237"/>
    </row>
    <row r="490" s="61" customFormat="1" ht="15" customHeight="1" spans="1:5">
      <c r="A490" s="237" t="s">
        <v>449</v>
      </c>
      <c r="B490" s="242"/>
      <c r="C490" s="243"/>
      <c r="D490" s="239"/>
      <c r="E490" s="237"/>
    </row>
    <row r="491" s="61" customFormat="1" ht="15" customHeight="1" spans="1:5">
      <c r="A491" s="237" t="s">
        <v>450</v>
      </c>
      <c r="B491" s="238">
        <f>SUM(B492:B498)</f>
        <v>1521</v>
      </c>
      <c r="C491" s="238">
        <f>SUM(C492:C498)</f>
        <v>1620</v>
      </c>
      <c r="D491" s="239">
        <f t="shared" si="40"/>
        <v>1.06508875739645</v>
      </c>
      <c r="E491" s="237"/>
    </row>
    <row r="492" s="61" customFormat="1" ht="15" customHeight="1" spans="1:5">
      <c r="A492" s="237" t="s">
        <v>126</v>
      </c>
      <c r="B492" s="242">
        <v>871</v>
      </c>
      <c r="C492" s="242">
        <v>870</v>
      </c>
      <c r="D492" s="239">
        <f t="shared" si="40"/>
        <v>0.998851894374282</v>
      </c>
      <c r="E492" s="237"/>
    </row>
    <row r="493" s="61" customFormat="1" ht="15" customHeight="1" spans="1:5">
      <c r="A493" s="237" t="s">
        <v>127</v>
      </c>
      <c r="B493" s="242">
        <v>473</v>
      </c>
      <c r="C493" s="242">
        <v>570</v>
      </c>
      <c r="D493" s="239">
        <f t="shared" si="40"/>
        <v>1.20507399577167</v>
      </c>
      <c r="E493" s="237"/>
    </row>
    <row r="494" s="61" customFormat="1" ht="15" customHeight="1" spans="1:5">
      <c r="A494" s="237" t="s">
        <v>128</v>
      </c>
      <c r="B494" s="242"/>
      <c r="C494" s="242"/>
      <c r="D494" s="239"/>
      <c r="E494" s="237"/>
    </row>
    <row r="495" s="61" customFormat="1" ht="15" customHeight="1" spans="1:5">
      <c r="A495" s="237" t="s">
        <v>451</v>
      </c>
      <c r="B495" s="242"/>
      <c r="C495" s="242"/>
      <c r="D495" s="239"/>
      <c r="E495" s="237"/>
    </row>
    <row r="496" s="61" customFormat="1" ht="15" customHeight="1" spans="1:5">
      <c r="A496" s="237" t="s">
        <v>452</v>
      </c>
      <c r="B496" s="242"/>
      <c r="C496" s="242"/>
      <c r="D496" s="239"/>
      <c r="E496" s="237"/>
    </row>
    <row r="497" s="61" customFormat="1" ht="15" customHeight="1" spans="1:5">
      <c r="A497" s="237" t="s">
        <v>453</v>
      </c>
      <c r="B497" s="242"/>
      <c r="C497" s="242"/>
      <c r="D497" s="239"/>
      <c r="E497" s="237"/>
    </row>
    <row r="498" s="61" customFormat="1" ht="15" customHeight="1" spans="1:5">
      <c r="A498" s="237" t="s">
        <v>454</v>
      </c>
      <c r="B498" s="242">
        <v>177</v>
      </c>
      <c r="C498" s="242">
        <v>180</v>
      </c>
      <c r="D498" s="239">
        <f t="shared" ref="D498:D506" si="41">C498/B498</f>
        <v>1.01694915254237</v>
      </c>
      <c r="E498" s="237"/>
    </row>
    <row r="499" s="61" customFormat="1" ht="15" customHeight="1" spans="1:5">
      <c r="A499" s="237" t="s">
        <v>455</v>
      </c>
      <c r="B499" s="238">
        <f>SUM(B500:B502)</f>
        <v>474</v>
      </c>
      <c r="C499" s="238">
        <f>SUM(C500:C502)</f>
        <v>480</v>
      </c>
      <c r="D499" s="239">
        <f t="shared" si="41"/>
        <v>1.0126582278481</v>
      </c>
      <c r="E499" s="237"/>
    </row>
    <row r="500" s="61" customFormat="1" ht="15" customHeight="1" spans="1:5">
      <c r="A500" s="237" t="s">
        <v>456</v>
      </c>
      <c r="B500" s="242"/>
      <c r="C500" s="242"/>
      <c r="D500" s="239"/>
      <c r="E500" s="237"/>
    </row>
    <row r="501" s="61" customFormat="1" ht="15" customHeight="1" spans="1:5">
      <c r="A501" s="237" t="s">
        <v>457</v>
      </c>
      <c r="B501" s="242"/>
      <c r="C501" s="242"/>
      <c r="D501" s="239"/>
      <c r="E501" s="237"/>
    </row>
    <row r="502" s="61" customFormat="1" ht="15" customHeight="1" spans="1:5">
      <c r="A502" s="237" t="s">
        <v>458</v>
      </c>
      <c r="B502" s="242">
        <v>474</v>
      </c>
      <c r="C502" s="242">
        <v>480</v>
      </c>
      <c r="D502" s="239">
        <f t="shared" si="41"/>
        <v>1.0126582278481</v>
      </c>
      <c r="E502" s="237"/>
    </row>
    <row r="503" s="61" customFormat="1" ht="15" customHeight="1" spans="1:5">
      <c r="A503" s="237" t="s">
        <v>459</v>
      </c>
      <c r="B503" s="238">
        <f>B504+B523+B531+B533+B542+B546+B556+B564+B571+B579+B588+B593+B596+B599+B602+B605+B608+B612+B616+B624+B627</f>
        <v>86047</v>
      </c>
      <c r="C503" s="238">
        <f>C504+C523+C531+C533+C542+C546+C556+C564+C571+C579+C588+C593+C596+C599+C602+C605+C608+C612+C616+C624+C627</f>
        <v>86235</v>
      </c>
      <c r="D503" s="239">
        <f t="shared" si="41"/>
        <v>1.00218485246435</v>
      </c>
      <c r="E503" s="237"/>
    </row>
    <row r="504" s="61" customFormat="1" ht="15" customHeight="1" spans="1:5">
      <c r="A504" s="237" t="s">
        <v>460</v>
      </c>
      <c r="B504" s="238">
        <f>SUM(B505:B522)</f>
        <v>2134</v>
      </c>
      <c r="C504" s="238">
        <f>SUM(C505:C522)</f>
        <v>2130</v>
      </c>
      <c r="D504" s="239">
        <f t="shared" si="41"/>
        <v>0.998125585754452</v>
      </c>
      <c r="E504" s="237"/>
    </row>
    <row r="505" s="61" customFormat="1" ht="15" customHeight="1" spans="1:5">
      <c r="A505" s="237" t="s">
        <v>126</v>
      </c>
      <c r="B505" s="242">
        <v>616</v>
      </c>
      <c r="C505" s="242">
        <v>620</v>
      </c>
      <c r="D505" s="239">
        <f t="shared" si="41"/>
        <v>1.00649350649351</v>
      </c>
      <c r="E505" s="237"/>
    </row>
    <row r="506" s="61" customFormat="1" ht="15" customHeight="1" spans="1:5">
      <c r="A506" s="237" t="s">
        <v>127</v>
      </c>
      <c r="B506" s="242">
        <v>180</v>
      </c>
      <c r="C506" s="242">
        <v>180</v>
      </c>
      <c r="D506" s="239">
        <f t="shared" si="41"/>
        <v>1</v>
      </c>
      <c r="E506" s="237"/>
    </row>
    <row r="507" s="61" customFormat="1" ht="15" customHeight="1" spans="1:5">
      <c r="A507" s="237" t="s">
        <v>128</v>
      </c>
      <c r="B507" s="242"/>
      <c r="C507" s="242"/>
      <c r="D507" s="239"/>
      <c r="E507" s="237"/>
    </row>
    <row r="508" s="61" customFormat="1" ht="15" customHeight="1" spans="1:5">
      <c r="A508" s="237" t="s">
        <v>461</v>
      </c>
      <c r="B508" s="242"/>
      <c r="C508" s="242"/>
      <c r="D508" s="239"/>
      <c r="E508" s="237"/>
    </row>
    <row r="509" s="61" customFormat="1" ht="15" customHeight="1" spans="1:5">
      <c r="A509" s="237" t="s">
        <v>462</v>
      </c>
      <c r="B509" s="242">
        <v>171</v>
      </c>
      <c r="C509" s="242">
        <v>170</v>
      </c>
      <c r="D509" s="239">
        <f t="shared" ref="D509:D513" si="42">C509/B509</f>
        <v>0.994152046783626</v>
      </c>
      <c r="E509" s="237"/>
    </row>
    <row r="510" s="61" customFormat="1" ht="15" customHeight="1" spans="1:5">
      <c r="A510" s="237" t="s">
        <v>463</v>
      </c>
      <c r="B510" s="242">
        <v>471</v>
      </c>
      <c r="C510" s="242">
        <v>470</v>
      </c>
      <c r="D510" s="239">
        <f t="shared" si="42"/>
        <v>0.997876857749469</v>
      </c>
      <c r="E510" s="237"/>
    </row>
    <row r="511" s="61" customFormat="1" ht="15" customHeight="1" spans="1:5">
      <c r="A511" s="237" t="s">
        <v>464</v>
      </c>
      <c r="B511" s="242"/>
      <c r="C511" s="242"/>
      <c r="D511" s="239"/>
      <c r="E511" s="237"/>
    </row>
    <row r="512" s="61" customFormat="1" ht="15" customHeight="1" spans="1:5">
      <c r="A512" s="237" t="s">
        <v>167</v>
      </c>
      <c r="B512" s="242"/>
      <c r="C512" s="242"/>
      <c r="D512" s="239"/>
      <c r="E512" s="237"/>
    </row>
    <row r="513" s="61" customFormat="1" ht="15" customHeight="1" spans="1:5">
      <c r="A513" s="237" t="s">
        <v>465</v>
      </c>
      <c r="B513" s="242">
        <v>672</v>
      </c>
      <c r="C513" s="242">
        <v>670</v>
      </c>
      <c r="D513" s="239">
        <f t="shared" si="42"/>
        <v>0.99702380952381</v>
      </c>
      <c r="E513" s="237"/>
    </row>
    <row r="514" s="61" customFormat="1" ht="15" customHeight="1" spans="1:5">
      <c r="A514" s="237" t="s">
        <v>466</v>
      </c>
      <c r="B514" s="242"/>
      <c r="C514" s="242"/>
      <c r="D514" s="239"/>
      <c r="E514" s="237"/>
    </row>
    <row r="515" s="61" customFormat="1" ht="15" customHeight="1" spans="1:5">
      <c r="A515" s="237" t="s">
        <v>467</v>
      </c>
      <c r="B515" s="242"/>
      <c r="C515" s="242"/>
      <c r="D515" s="239"/>
      <c r="E515" s="237"/>
    </row>
    <row r="516" s="61" customFormat="1" ht="15" customHeight="1" spans="1:5">
      <c r="A516" s="237" t="s">
        <v>468</v>
      </c>
      <c r="B516" s="242"/>
      <c r="C516" s="242"/>
      <c r="D516" s="239"/>
      <c r="E516" s="237"/>
    </row>
    <row r="517" s="61" customFormat="1" ht="15" customHeight="1" spans="1:5">
      <c r="A517" s="237" t="s">
        <v>469</v>
      </c>
      <c r="B517" s="242"/>
      <c r="C517" s="242"/>
      <c r="D517" s="239"/>
      <c r="E517" s="237"/>
    </row>
    <row r="518" s="61" customFormat="1" ht="15" customHeight="1" spans="1:5">
      <c r="A518" s="237" t="s">
        <v>470</v>
      </c>
      <c r="B518" s="242"/>
      <c r="C518" s="242"/>
      <c r="D518" s="239"/>
      <c r="E518" s="237"/>
    </row>
    <row r="519" s="61" customFormat="1" ht="15" customHeight="1" spans="1:5">
      <c r="A519" s="237" t="s">
        <v>471</v>
      </c>
      <c r="B519" s="242"/>
      <c r="C519" s="242"/>
      <c r="D519" s="239"/>
      <c r="E519" s="237"/>
    </row>
    <row r="520" s="61" customFormat="1" ht="15" customHeight="1" spans="1:5">
      <c r="A520" s="237" t="s">
        <v>472</v>
      </c>
      <c r="B520" s="242"/>
      <c r="C520" s="242"/>
      <c r="D520" s="239"/>
      <c r="E520" s="237"/>
    </row>
    <row r="521" s="61" customFormat="1" ht="15" customHeight="1" spans="1:5">
      <c r="A521" s="237" t="s">
        <v>135</v>
      </c>
      <c r="B521" s="242"/>
      <c r="C521" s="242"/>
      <c r="D521" s="239"/>
      <c r="E521" s="237"/>
    </row>
    <row r="522" s="61" customFormat="1" ht="15" customHeight="1" spans="1:5">
      <c r="A522" s="237" t="s">
        <v>473</v>
      </c>
      <c r="B522" s="242">
        <v>24</v>
      </c>
      <c r="C522" s="242">
        <v>20</v>
      </c>
      <c r="D522" s="239">
        <f t="shared" ref="D522:D525" si="43">C522/B522</f>
        <v>0.833333333333333</v>
      </c>
      <c r="E522" s="237"/>
    </row>
    <row r="523" s="61" customFormat="1" ht="15" customHeight="1" spans="1:5">
      <c r="A523" s="237" t="s">
        <v>474</v>
      </c>
      <c r="B523" s="238">
        <f>SUM(B524:B530)</f>
        <v>2696</v>
      </c>
      <c r="C523" s="238">
        <f>SUM(C524:C530)</f>
        <v>2734</v>
      </c>
      <c r="D523" s="239">
        <f t="shared" si="43"/>
        <v>1.01409495548961</v>
      </c>
      <c r="E523" s="237"/>
    </row>
    <row r="524" s="61" customFormat="1" ht="15" customHeight="1" spans="1:5">
      <c r="A524" s="237" t="s">
        <v>126</v>
      </c>
      <c r="B524" s="242">
        <v>666</v>
      </c>
      <c r="C524" s="242">
        <v>670</v>
      </c>
      <c r="D524" s="239">
        <f t="shared" si="43"/>
        <v>1.00600600600601</v>
      </c>
      <c r="E524" s="237"/>
    </row>
    <row r="525" s="61" customFormat="1" ht="15" customHeight="1" spans="1:5">
      <c r="A525" s="237" t="s">
        <v>127</v>
      </c>
      <c r="B525" s="242">
        <v>1165</v>
      </c>
      <c r="C525" s="242">
        <v>1200</v>
      </c>
      <c r="D525" s="239">
        <f t="shared" si="43"/>
        <v>1.03004291845494</v>
      </c>
      <c r="E525" s="237"/>
    </row>
    <row r="526" s="61" customFormat="1" ht="15" customHeight="1" spans="1:5">
      <c r="A526" s="237" t="s">
        <v>128</v>
      </c>
      <c r="B526" s="242"/>
      <c r="C526" s="242"/>
      <c r="D526" s="239"/>
      <c r="E526" s="237"/>
    </row>
    <row r="527" s="61" customFormat="1" ht="15" customHeight="1" spans="1:5">
      <c r="A527" s="237" t="s">
        <v>475</v>
      </c>
      <c r="B527" s="242"/>
      <c r="C527" s="242"/>
      <c r="D527" s="239"/>
      <c r="E527" s="237"/>
    </row>
    <row r="528" s="61" customFormat="1" ht="15" customHeight="1" spans="1:5">
      <c r="A528" s="237" t="s">
        <v>476</v>
      </c>
      <c r="B528" s="242">
        <v>14</v>
      </c>
      <c r="C528" s="242">
        <v>14</v>
      </c>
      <c r="D528" s="239">
        <f t="shared" ref="D528:D530" si="44">C528/B528</f>
        <v>1</v>
      </c>
      <c r="E528" s="237"/>
    </row>
    <row r="529" s="61" customFormat="1" ht="15" customHeight="1" spans="1:5">
      <c r="A529" s="237" t="s">
        <v>477</v>
      </c>
      <c r="B529" s="242">
        <v>841</v>
      </c>
      <c r="C529" s="242">
        <v>840</v>
      </c>
      <c r="D529" s="239">
        <f t="shared" si="44"/>
        <v>0.998810939357907</v>
      </c>
      <c r="E529" s="237"/>
    </row>
    <row r="530" s="61" customFormat="1" ht="15" customHeight="1" spans="1:5">
      <c r="A530" s="237" t="s">
        <v>478</v>
      </c>
      <c r="B530" s="242">
        <v>10</v>
      </c>
      <c r="C530" s="242">
        <v>10</v>
      </c>
      <c r="D530" s="239">
        <f t="shared" si="44"/>
        <v>1</v>
      </c>
      <c r="E530" s="237"/>
    </row>
    <row r="531" s="61" customFormat="1" ht="15" customHeight="1" spans="1:5">
      <c r="A531" s="237" t="s">
        <v>479</v>
      </c>
      <c r="B531" s="238"/>
      <c r="C531" s="243"/>
      <c r="D531" s="239"/>
      <c r="E531" s="237"/>
    </row>
    <row r="532" s="61" customFormat="1" ht="15" customHeight="1" spans="1:5">
      <c r="A532" s="237" t="s">
        <v>480</v>
      </c>
      <c r="B532" s="242"/>
      <c r="C532" s="243"/>
      <c r="D532" s="239"/>
      <c r="E532" s="237"/>
    </row>
    <row r="533" s="61" customFormat="1" ht="15" customHeight="1" spans="1:5">
      <c r="A533" s="237" t="s">
        <v>481</v>
      </c>
      <c r="B533" s="238">
        <f>SUM(B534:B541)</f>
        <v>38706</v>
      </c>
      <c r="C533" s="238">
        <f>SUM(C534:C541)</f>
        <v>37919</v>
      </c>
      <c r="D533" s="239">
        <f t="shared" ref="D533:D539" si="45">C533/B533</f>
        <v>0.979667235053997</v>
      </c>
      <c r="E533" s="237"/>
    </row>
    <row r="534" s="61" customFormat="1" ht="15" customHeight="1" spans="1:5">
      <c r="A534" s="237" t="s">
        <v>482</v>
      </c>
      <c r="B534" s="242">
        <v>19</v>
      </c>
      <c r="C534" s="242">
        <v>19</v>
      </c>
      <c r="D534" s="239">
        <f t="shared" si="45"/>
        <v>1</v>
      </c>
      <c r="E534" s="237"/>
    </row>
    <row r="535" s="61" customFormat="1" ht="15" customHeight="1" spans="1:5">
      <c r="A535" s="237" t="s">
        <v>483</v>
      </c>
      <c r="B535" s="242"/>
      <c r="C535" s="242"/>
      <c r="D535" s="239"/>
      <c r="E535" s="237"/>
    </row>
    <row r="536" s="61" customFormat="1" ht="15" customHeight="1" spans="1:5">
      <c r="A536" s="237" t="s">
        <v>484</v>
      </c>
      <c r="B536" s="242"/>
      <c r="C536" s="242"/>
      <c r="D536" s="239"/>
      <c r="E536" s="237"/>
    </row>
    <row r="537" s="61" customFormat="1" ht="15" customHeight="1" spans="1:5">
      <c r="A537" s="237" t="s">
        <v>485</v>
      </c>
      <c r="B537" s="242">
        <v>11643</v>
      </c>
      <c r="C537" s="242">
        <v>12000</v>
      </c>
      <c r="D537" s="239">
        <f t="shared" si="45"/>
        <v>1.0306622004638</v>
      </c>
      <c r="E537" s="237"/>
    </row>
    <row r="538" s="61" customFormat="1" ht="15" customHeight="1" spans="1:5">
      <c r="A538" s="237" t="s">
        <v>486</v>
      </c>
      <c r="B538" s="242">
        <v>2438</v>
      </c>
      <c r="C538" s="242">
        <v>2500</v>
      </c>
      <c r="D538" s="239">
        <f t="shared" si="45"/>
        <v>1.02543068088597</v>
      </c>
      <c r="E538" s="237"/>
    </row>
    <row r="539" s="61" customFormat="1" ht="15" customHeight="1" spans="1:5">
      <c r="A539" s="237" t="s">
        <v>487</v>
      </c>
      <c r="B539" s="242">
        <v>24606</v>
      </c>
      <c r="C539" s="242">
        <v>23400</v>
      </c>
      <c r="D539" s="239">
        <f t="shared" si="45"/>
        <v>0.950987564008778</v>
      </c>
      <c r="E539" s="237"/>
    </row>
    <row r="540" s="61" customFormat="1" ht="15" customHeight="1" spans="1:5">
      <c r="A540" s="237" t="s">
        <v>488</v>
      </c>
      <c r="B540" s="242"/>
      <c r="C540" s="242"/>
      <c r="D540" s="239"/>
      <c r="E540" s="237"/>
    </row>
    <row r="541" s="61" customFormat="1" ht="15" customHeight="1" spans="1:5">
      <c r="A541" s="237" t="s">
        <v>489</v>
      </c>
      <c r="B541" s="242"/>
      <c r="C541" s="242"/>
      <c r="D541" s="239"/>
      <c r="E541" s="237"/>
    </row>
    <row r="542" s="61" customFormat="1" ht="15" customHeight="1" spans="1:5">
      <c r="A542" s="237" t="s">
        <v>490</v>
      </c>
      <c r="B542" s="238">
        <f>SUM(B543:B545)</f>
        <v>7</v>
      </c>
      <c r="C542" s="238">
        <f>SUM(C543:C545)</f>
        <v>7</v>
      </c>
      <c r="D542" s="239">
        <f t="shared" ref="D542:D547" si="46">C542/B542</f>
        <v>1</v>
      </c>
      <c r="E542" s="237"/>
    </row>
    <row r="543" s="61" customFormat="1" ht="15" customHeight="1" spans="1:5">
      <c r="A543" s="237" t="s">
        <v>491</v>
      </c>
      <c r="B543" s="242"/>
      <c r="C543" s="242"/>
      <c r="D543" s="239"/>
      <c r="E543" s="237"/>
    </row>
    <row r="544" s="61" customFormat="1" ht="15" customHeight="1" spans="1:5">
      <c r="A544" s="237" t="s">
        <v>492</v>
      </c>
      <c r="B544" s="242"/>
      <c r="C544" s="242"/>
      <c r="D544" s="239"/>
      <c r="E544" s="237"/>
    </row>
    <row r="545" s="61" customFormat="1" ht="15" customHeight="1" spans="1:5">
      <c r="A545" s="237" t="s">
        <v>493</v>
      </c>
      <c r="B545" s="242">
        <v>7</v>
      </c>
      <c r="C545" s="242">
        <v>7</v>
      </c>
      <c r="D545" s="239">
        <f t="shared" si="46"/>
        <v>1</v>
      </c>
      <c r="E545" s="237"/>
    </row>
    <row r="546" s="61" customFormat="1" ht="15" customHeight="1" spans="1:5">
      <c r="A546" s="237" t="s">
        <v>494</v>
      </c>
      <c r="B546" s="238">
        <f>SUM(B547:B555)</f>
        <v>2448</v>
      </c>
      <c r="C546" s="238">
        <f>SUM(C547:C555)</f>
        <v>2450</v>
      </c>
      <c r="D546" s="239">
        <f t="shared" si="46"/>
        <v>1.00081699346405</v>
      </c>
      <c r="E546" s="237"/>
    </row>
    <row r="547" s="61" customFormat="1" ht="15" customHeight="1" spans="1:5">
      <c r="A547" s="237" t="s">
        <v>495</v>
      </c>
      <c r="B547" s="242">
        <v>448</v>
      </c>
      <c r="C547" s="242">
        <v>450</v>
      </c>
      <c r="D547" s="239">
        <f t="shared" si="46"/>
        <v>1.00446428571429</v>
      </c>
      <c r="E547" s="237"/>
    </row>
    <row r="548" s="61" customFormat="1" ht="15" customHeight="1" spans="1:5">
      <c r="A548" s="237" t="s">
        <v>496</v>
      </c>
      <c r="B548" s="242"/>
      <c r="C548" s="242"/>
      <c r="D548" s="239"/>
      <c r="E548" s="237"/>
    </row>
    <row r="549" s="61" customFormat="1" ht="15" customHeight="1" spans="1:5">
      <c r="A549" s="237" t="s">
        <v>497</v>
      </c>
      <c r="B549" s="242"/>
      <c r="C549" s="242"/>
      <c r="D549" s="239"/>
      <c r="E549" s="237"/>
    </row>
    <row r="550" s="61" customFormat="1" ht="15" customHeight="1" spans="1:5">
      <c r="A550" s="237" t="s">
        <v>498</v>
      </c>
      <c r="B550" s="242"/>
      <c r="C550" s="242"/>
      <c r="D550" s="239"/>
      <c r="E550" s="237"/>
    </row>
    <row r="551" s="61" customFormat="1" ht="15" customHeight="1" spans="1:5">
      <c r="A551" s="237" t="s">
        <v>499</v>
      </c>
      <c r="B551" s="242"/>
      <c r="C551" s="242"/>
      <c r="D551" s="239"/>
      <c r="E551" s="237"/>
    </row>
    <row r="552" s="61" customFormat="1" ht="15" customHeight="1" spans="1:5">
      <c r="A552" s="237" t="s">
        <v>500</v>
      </c>
      <c r="B552" s="242"/>
      <c r="C552" s="242"/>
      <c r="D552" s="239"/>
      <c r="E552" s="237"/>
    </row>
    <row r="553" s="61" customFormat="1" ht="15" customHeight="1" spans="1:5">
      <c r="A553" s="237" t="s">
        <v>501</v>
      </c>
      <c r="B553" s="242"/>
      <c r="C553" s="242"/>
      <c r="D553" s="239"/>
      <c r="E553" s="237"/>
    </row>
    <row r="554" s="61" customFormat="1" ht="15" customHeight="1" spans="1:5">
      <c r="A554" s="237" t="s">
        <v>502</v>
      </c>
      <c r="B554" s="242"/>
      <c r="C554" s="242"/>
      <c r="D554" s="239"/>
      <c r="E554" s="237"/>
    </row>
    <row r="555" s="61" customFormat="1" ht="15" customHeight="1" spans="1:5">
      <c r="A555" s="237" t="s">
        <v>503</v>
      </c>
      <c r="B555" s="242">
        <v>2000</v>
      </c>
      <c r="C555" s="242">
        <v>2000</v>
      </c>
      <c r="D555" s="239">
        <f t="shared" ref="D555:D557" si="47">C555/B555</f>
        <v>1</v>
      </c>
      <c r="E555" s="237"/>
    </row>
    <row r="556" s="61" customFormat="1" ht="15" customHeight="1" spans="1:5">
      <c r="A556" s="237" t="s">
        <v>504</v>
      </c>
      <c r="B556" s="238">
        <f>SUM(B557:B563)</f>
        <v>5997</v>
      </c>
      <c r="C556" s="238">
        <f>SUM(C557:C563)</f>
        <v>5995</v>
      </c>
      <c r="D556" s="239">
        <f t="shared" si="47"/>
        <v>0.999666499916625</v>
      </c>
      <c r="E556" s="237"/>
    </row>
    <row r="557" s="61" customFormat="1" ht="15" customHeight="1" spans="1:5">
      <c r="A557" s="237" t="s">
        <v>505</v>
      </c>
      <c r="B557" s="242">
        <v>975</v>
      </c>
      <c r="C557" s="242">
        <v>950</v>
      </c>
      <c r="D557" s="239">
        <f t="shared" si="47"/>
        <v>0.974358974358974</v>
      </c>
      <c r="E557" s="237"/>
    </row>
    <row r="558" s="61" customFormat="1" ht="15" customHeight="1" spans="1:5">
      <c r="A558" s="237" t="s">
        <v>506</v>
      </c>
      <c r="B558" s="242"/>
      <c r="C558" s="242"/>
      <c r="D558" s="239"/>
      <c r="E558" s="237"/>
    </row>
    <row r="559" s="61" customFormat="1" ht="15" customHeight="1" spans="1:5">
      <c r="A559" s="237" t="s">
        <v>507</v>
      </c>
      <c r="B559" s="242"/>
      <c r="C559" s="242"/>
      <c r="D559" s="239"/>
      <c r="E559" s="237"/>
    </row>
    <row r="560" s="61" customFormat="1" ht="15" customHeight="1" spans="1:5">
      <c r="A560" s="237" t="s">
        <v>508</v>
      </c>
      <c r="B560" s="242"/>
      <c r="C560" s="242"/>
      <c r="D560" s="239"/>
      <c r="E560" s="237"/>
    </row>
    <row r="561" s="61" customFormat="1" ht="15" customHeight="1" spans="1:5">
      <c r="A561" s="237" t="s">
        <v>509</v>
      </c>
      <c r="B561" s="242">
        <v>577</v>
      </c>
      <c r="C561" s="242">
        <v>600</v>
      </c>
      <c r="D561" s="239">
        <f t="shared" ref="D561:D564" si="48">C561/B561</f>
        <v>1.03986135181976</v>
      </c>
      <c r="E561" s="237"/>
    </row>
    <row r="562" s="61" customFormat="1" ht="15" customHeight="1" spans="1:5">
      <c r="A562" s="237" t="s">
        <v>510</v>
      </c>
      <c r="B562" s="242"/>
      <c r="C562" s="242"/>
      <c r="D562" s="239"/>
      <c r="E562" s="237"/>
    </row>
    <row r="563" s="61" customFormat="1" ht="15" customHeight="1" spans="1:5">
      <c r="A563" s="237" t="s">
        <v>511</v>
      </c>
      <c r="B563" s="242">
        <v>4445</v>
      </c>
      <c r="C563" s="242">
        <v>4445</v>
      </c>
      <c r="D563" s="239">
        <f t="shared" si="48"/>
        <v>1</v>
      </c>
      <c r="E563" s="237"/>
    </row>
    <row r="564" s="61" customFormat="1" ht="15" customHeight="1" spans="1:5">
      <c r="A564" s="237" t="s">
        <v>512</v>
      </c>
      <c r="B564" s="238">
        <f>SUM(B565:B570)</f>
        <v>464</v>
      </c>
      <c r="C564" s="238">
        <f>SUM(C565:C570)</f>
        <v>472</v>
      </c>
      <c r="D564" s="239">
        <f t="shared" si="48"/>
        <v>1.01724137931034</v>
      </c>
      <c r="E564" s="254"/>
    </row>
    <row r="565" s="61" customFormat="1" ht="15" customHeight="1" spans="1:5">
      <c r="A565" s="237" t="s">
        <v>513</v>
      </c>
      <c r="B565" s="238"/>
      <c r="C565" s="255"/>
      <c r="D565" s="239"/>
      <c r="E565" s="254"/>
    </row>
    <row r="566" s="61" customFormat="1" ht="15" customHeight="1" spans="1:5">
      <c r="A566" s="237" t="s">
        <v>514</v>
      </c>
      <c r="B566" s="242">
        <v>73</v>
      </c>
      <c r="C566" s="242">
        <v>73</v>
      </c>
      <c r="D566" s="239">
        <f t="shared" ref="D566:D573" si="49">C566/B566</f>
        <v>1</v>
      </c>
      <c r="E566" s="237"/>
    </row>
    <row r="567" s="61" customFormat="1" ht="15" customHeight="1" spans="1:5">
      <c r="A567" s="237" t="s">
        <v>515</v>
      </c>
      <c r="B567" s="242"/>
      <c r="C567" s="242"/>
      <c r="D567" s="239"/>
      <c r="E567" s="237"/>
    </row>
    <row r="568" s="61" customFormat="1" ht="15" customHeight="1" spans="1:5">
      <c r="A568" s="237" t="s">
        <v>516</v>
      </c>
      <c r="B568" s="242">
        <v>18</v>
      </c>
      <c r="C568" s="242">
        <v>18</v>
      </c>
      <c r="D568" s="239">
        <f t="shared" si="49"/>
        <v>1</v>
      </c>
      <c r="E568" s="237"/>
    </row>
    <row r="569" s="61" customFormat="1" ht="15" customHeight="1" spans="1:5">
      <c r="A569" s="237" t="s">
        <v>517</v>
      </c>
      <c r="B569" s="242">
        <v>41</v>
      </c>
      <c r="C569" s="242">
        <v>41</v>
      </c>
      <c r="D569" s="239">
        <f t="shared" si="49"/>
        <v>1</v>
      </c>
      <c r="E569" s="237"/>
    </row>
    <row r="570" s="61" customFormat="1" ht="15" customHeight="1" spans="1:5">
      <c r="A570" s="237" t="s">
        <v>518</v>
      </c>
      <c r="B570" s="242">
        <v>332</v>
      </c>
      <c r="C570" s="242">
        <v>340</v>
      </c>
      <c r="D570" s="239">
        <f t="shared" si="49"/>
        <v>1.02409638554217</v>
      </c>
      <c r="E570" s="237"/>
    </row>
    <row r="571" s="61" customFormat="1" ht="15" customHeight="1" spans="1:5">
      <c r="A571" s="237" t="s">
        <v>519</v>
      </c>
      <c r="B571" s="238">
        <f>SUM(B572:B578)</f>
        <v>1250</v>
      </c>
      <c r="C571" s="238">
        <f>SUM(C572:C578)</f>
        <v>1270</v>
      </c>
      <c r="D571" s="239">
        <f t="shared" si="49"/>
        <v>1.016</v>
      </c>
      <c r="E571" s="254"/>
    </row>
    <row r="572" s="61" customFormat="1" ht="15" customHeight="1" spans="1:5">
      <c r="A572" s="237" t="s">
        <v>520</v>
      </c>
      <c r="B572" s="238">
        <v>426</v>
      </c>
      <c r="C572" s="238">
        <v>430</v>
      </c>
      <c r="D572" s="239">
        <f t="shared" si="49"/>
        <v>1.0093896713615</v>
      </c>
      <c r="E572" s="254"/>
    </row>
    <row r="573" s="61" customFormat="1" ht="15" customHeight="1" spans="1:5">
      <c r="A573" s="237" t="s">
        <v>521</v>
      </c>
      <c r="B573" s="238">
        <v>655</v>
      </c>
      <c r="C573" s="238">
        <v>670</v>
      </c>
      <c r="D573" s="239">
        <f t="shared" si="49"/>
        <v>1.02290076335878</v>
      </c>
      <c r="E573" s="254"/>
    </row>
    <row r="574" s="61" customFormat="1" ht="15" customHeight="1" spans="1:5">
      <c r="A574" s="237" t="s">
        <v>522</v>
      </c>
      <c r="B574" s="242"/>
      <c r="C574" s="242"/>
      <c r="D574" s="239"/>
      <c r="E574" s="237"/>
    </row>
    <row r="575" s="61" customFormat="1" ht="15" customHeight="1" spans="1:5">
      <c r="A575" s="237" t="s">
        <v>523</v>
      </c>
      <c r="B575" s="242">
        <v>103</v>
      </c>
      <c r="C575" s="242">
        <v>100</v>
      </c>
      <c r="D575" s="239">
        <f t="shared" ref="D575:D584" si="50">C575/B575</f>
        <v>0.970873786407767</v>
      </c>
      <c r="E575" s="237"/>
    </row>
    <row r="576" s="61" customFormat="1" ht="15" customHeight="1" spans="1:5">
      <c r="A576" s="237" t="s">
        <v>524</v>
      </c>
      <c r="B576" s="242">
        <v>66</v>
      </c>
      <c r="C576" s="242">
        <v>70</v>
      </c>
      <c r="D576" s="239">
        <f t="shared" si="50"/>
        <v>1.06060606060606</v>
      </c>
      <c r="E576" s="237"/>
    </row>
    <row r="577" s="61" customFormat="1" ht="15" customHeight="1" spans="1:5">
      <c r="A577" s="237" t="s">
        <v>525</v>
      </c>
      <c r="B577" s="242"/>
      <c r="C577" s="242"/>
      <c r="D577" s="239"/>
      <c r="E577" s="237"/>
    </row>
    <row r="578" s="61" customFormat="1" ht="15" customHeight="1" spans="1:5">
      <c r="A578" s="237" t="s">
        <v>526</v>
      </c>
      <c r="B578" s="242"/>
      <c r="C578" s="242"/>
      <c r="D578" s="239"/>
      <c r="E578" s="237"/>
    </row>
    <row r="579" s="61" customFormat="1" ht="15" customHeight="1" spans="1:5">
      <c r="A579" s="237" t="s">
        <v>527</v>
      </c>
      <c r="B579" s="238">
        <f>SUM(B580:B587)</f>
        <v>3006</v>
      </c>
      <c r="C579" s="238">
        <f>SUM(C580:C587)</f>
        <v>3043</v>
      </c>
      <c r="D579" s="239">
        <f t="shared" si="50"/>
        <v>1.01230871590153</v>
      </c>
      <c r="E579" s="237"/>
    </row>
    <row r="580" s="61" customFormat="1" ht="15" customHeight="1" spans="1:5">
      <c r="A580" s="237" t="s">
        <v>126</v>
      </c>
      <c r="B580" s="242">
        <v>230</v>
      </c>
      <c r="C580" s="242">
        <v>230</v>
      </c>
      <c r="D580" s="239">
        <f t="shared" si="50"/>
        <v>1</v>
      </c>
      <c r="E580" s="237"/>
    </row>
    <row r="581" s="61" customFormat="1" ht="15" customHeight="1" spans="1:5">
      <c r="A581" s="237" t="s">
        <v>127</v>
      </c>
      <c r="B581" s="242">
        <v>73</v>
      </c>
      <c r="C581" s="242">
        <v>70</v>
      </c>
      <c r="D581" s="239">
        <f t="shared" si="50"/>
        <v>0.958904109589041</v>
      </c>
      <c r="E581" s="237"/>
    </row>
    <row r="582" s="61" customFormat="1" ht="15" customHeight="1" spans="1:5">
      <c r="A582" s="237" t="s">
        <v>128</v>
      </c>
      <c r="B582" s="242">
        <v>8</v>
      </c>
      <c r="C582" s="242">
        <v>8</v>
      </c>
      <c r="D582" s="239">
        <f t="shared" si="50"/>
        <v>1</v>
      </c>
      <c r="E582" s="237"/>
    </row>
    <row r="583" s="61" customFormat="1" ht="15" customHeight="1" spans="1:5">
      <c r="A583" s="237" t="s">
        <v>528</v>
      </c>
      <c r="B583" s="242">
        <v>117</v>
      </c>
      <c r="C583" s="242">
        <v>120</v>
      </c>
      <c r="D583" s="239">
        <f t="shared" si="50"/>
        <v>1.02564102564103</v>
      </c>
      <c r="E583" s="237"/>
    </row>
    <row r="584" s="61" customFormat="1" ht="15" customHeight="1" spans="1:5">
      <c r="A584" s="237" t="s">
        <v>529</v>
      </c>
      <c r="B584" s="242">
        <v>75</v>
      </c>
      <c r="C584" s="242">
        <v>75</v>
      </c>
      <c r="D584" s="239">
        <f t="shared" si="50"/>
        <v>1</v>
      </c>
      <c r="E584" s="237"/>
    </row>
    <row r="585" s="61" customFormat="1" ht="15" customHeight="1" spans="1:5">
      <c r="A585" s="237" t="s">
        <v>530</v>
      </c>
      <c r="B585" s="242"/>
      <c r="C585" s="242"/>
      <c r="D585" s="239"/>
      <c r="E585" s="237"/>
    </row>
    <row r="586" s="61" customFormat="1" ht="15" customHeight="1" spans="1:5">
      <c r="A586" s="237" t="s">
        <v>531</v>
      </c>
      <c r="B586" s="242">
        <v>2461</v>
      </c>
      <c r="C586" s="242">
        <v>2500</v>
      </c>
      <c r="D586" s="239">
        <f t="shared" ref="D586:D590" si="51">C586/B586</f>
        <v>1.01584721657863</v>
      </c>
      <c r="E586" s="237"/>
    </row>
    <row r="587" s="61" customFormat="1" ht="15" customHeight="1" spans="1:5">
      <c r="A587" s="237" t="s">
        <v>532</v>
      </c>
      <c r="B587" s="242">
        <v>42</v>
      </c>
      <c r="C587" s="242">
        <v>40</v>
      </c>
      <c r="D587" s="239">
        <f t="shared" si="51"/>
        <v>0.952380952380952</v>
      </c>
      <c r="E587" s="237"/>
    </row>
    <row r="588" s="61" customFormat="1" ht="15" customHeight="1" spans="1:5">
      <c r="A588" s="237" t="s">
        <v>533</v>
      </c>
      <c r="B588" s="238">
        <f>SUM(B589:B592)</f>
        <v>96</v>
      </c>
      <c r="C588" s="238">
        <f>SUM(C589:C592)</f>
        <v>100</v>
      </c>
      <c r="D588" s="239">
        <f t="shared" si="51"/>
        <v>1.04166666666667</v>
      </c>
      <c r="E588" s="237"/>
    </row>
    <row r="589" s="61" customFormat="1" ht="15" customHeight="1" spans="1:5">
      <c r="A589" s="237" t="s">
        <v>126</v>
      </c>
      <c r="B589" s="242">
        <v>64</v>
      </c>
      <c r="C589" s="242">
        <v>70</v>
      </c>
      <c r="D589" s="239">
        <f t="shared" si="51"/>
        <v>1.09375</v>
      </c>
      <c r="E589" s="237"/>
    </row>
    <row r="590" s="61" customFormat="1" ht="15" customHeight="1" spans="1:5">
      <c r="A590" s="237" t="s">
        <v>127</v>
      </c>
      <c r="B590" s="242">
        <v>32</v>
      </c>
      <c r="C590" s="242">
        <v>30</v>
      </c>
      <c r="D590" s="239">
        <f t="shared" si="51"/>
        <v>0.9375</v>
      </c>
      <c r="E590" s="237"/>
    </row>
    <row r="591" s="61" customFormat="1" ht="15" customHeight="1" spans="1:5">
      <c r="A591" s="237" t="s">
        <v>128</v>
      </c>
      <c r="B591" s="242"/>
      <c r="C591" s="243"/>
      <c r="D591" s="239"/>
      <c r="E591" s="237"/>
    </row>
    <row r="592" s="61" customFormat="1" ht="15" customHeight="1" spans="1:5">
      <c r="A592" s="237" t="s">
        <v>534</v>
      </c>
      <c r="B592" s="242"/>
      <c r="C592" s="243"/>
      <c r="D592" s="239"/>
      <c r="E592" s="237"/>
    </row>
    <row r="593" s="61" customFormat="1" ht="15" customHeight="1" spans="1:5">
      <c r="A593" s="237" t="s">
        <v>535</v>
      </c>
      <c r="B593" s="238">
        <f>SUM(B594:B595)</f>
        <v>6372</v>
      </c>
      <c r="C593" s="238">
        <f>SUM(C594:C595)</f>
        <v>6440</v>
      </c>
      <c r="D593" s="239">
        <f t="shared" ref="D593:D601" si="52">C593/B593</f>
        <v>1.01067168863779</v>
      </c>
      <c r="E593" s="237"/>
    </row>
    <row r="594" s="61" customFormat="1" ht="15" customHeight="1" spans="1:5">
      <c r="A594" s="237" t="s">
        <v>536</v>
      </c>
      <c r="B594" s="242">
        <v>537</v>
      </c>
      <c r="C594" s="242">
        <v>540</v>
      </c>
      <c r="D594" s="239">
        <f t="shared" si="52"/>
        <v>1.00558659217877</v>
      </c>
      <c r="E594" s="237"/>
    </row>
    <row r="595" s="61" customFormat="1" ht="15" customHeight="1" spans="1:5">
      <c r="A595" s="237" t="s">
        <v>537</v>
      </c>
      <c r="B595" s="242">
        <v>5835</v>
      </c>
      <c r="C595" s="242">
        <v>5900</v>
      </c>
      <c r="D595" s="239">
        <f t="shared" si="52"/>
        <v>1.01113967437875</v>
      </c>
      <c r="E595" s="237"/>
    </row>
    <row r="596" s="61" customFormat="1" ht="15" customHeight="1" spans="1:5">
      <c r="A596" s="237" t="s">
        <v>538</v>
      </c>
      <c r="B596" s="238">
        <f>SUM(B597:B598)</f>
        <v>223</v>
      </c>
      <c r="C596" s="238">
        <f>SUM(C597:C598)</f>
        <v>230</v>
      </c>
      <c r="D596" s="239">
        <f t="shared" si="52"/>
        <v>1.03139013452915</v>
      </c>
      <c r="E596" s="237"/>
    </row>
    <row r="597" s="61" customFormat="1" ht="15" customHeight="1" spans="1:5">
      <c r="A597" s="237" t="s">
        <v>539</v>
      </c>
      <c r="B597" s="242">
        <v>146</v>
      </c>
      <c r="C597" s="242">
        <v>150</v>
      </c>
      <c r="D597" s="239">
        <f t="shared" si="52"/>
        <v>1.02739726027397</v>
      </c>
      <c r="E597" s="237"/>
    </row>
    <row r="598" s="61" customFormat="1" ht="15" customHeight="1" spans="1:5">
      <c r="A598" s="237" t="s">
        <v>540</v>
      </c>
      <c r="B598" s="242">
        <v>77</v>
      </c>
      <c r="C598" s="242">
        <v>80</v>
      </c>
      <c r="D598" s="239">
        <f t="shared" si="52"/>
        <v>1.03896103896104</v>
      </c>
      <c r="E598" s="237"/>
    </row>
    <row r="599" s="61" customFormat="1" ht="15" customHeight="1" spans="1:5">
      <c r="A599" s="237" t="s">
        <v>541</v>
      </c>
      <c r="B599" s="238">
        <f>SUM(B600:B601)</f>
        <v>3447</v>
      </c>
      <c r="C599" s="238">
        <f>SUM(C600:C601)</f>
        <v>3500</v>
      </c>
      <c r="D599" s="239">
        <f t="shared" si="52"/>
        <v>1.01537568900493</v>
      </c>
      <c r="E599" s="237"/>
    </row>
    <row r="600" s="61" customFormat="1" ht="15" customHeight="1" spans="1:5">
      <c r="A600" s="237" t="s">
        <v>542</v>
      </c>
      <c r="B600" s="242">
        <v>500</v>
      </c>
      <c r="C600" s="242">
        <v>500</v>
      </c>
      <c r="D600" s="239">
        <f t="shared" si="52"/>
        <v>1</v>
      </c>
      <c r="E600" s="237"/>
    </row>
    <row r="601" s="61" customFormat="1" ht="15" customHeight="1" spans="1:5">
      <c r="A601" s="237" t="s">
        <v>543</v>
      </c>
      <c r="B601" s="242">
        <v>2947</v>
      </c>
      <c r="C601" s="242">
        <v>3000</v>
      </c>
      <c r="D601" s="239">
        <f t="shared" si="52"/>
        <v>1.01798439090601</v>
      </c>
      <c r="E601" s="237"/>
    </row>
    <row r="602" s="61" customFormat="1" ht="15" customHeight="1" spans="1:5">
      <c r="A602" s="237" t="s">
        <v>544</v>
      </c>
      <c r="B602" s="238"/>
      <c r="C602" s="238"/>
      <c r="D602" s="239"/>
      <c r="E602" s="237"/>
    </row>
    <row r="603" s="61" customFormat="1" ht="15" customHeight="1" spans="1:5">
      <c r="A603" s="237" t="s">
        <v>545</v>
      </c>
      <c r="B603" s="242"/>
      <c r="C603" s="242"/>
      <c r="D603" s="239"/>
      <c r="E603" s="237"/>
    </row>
    <row r="604" s="61" customFormat="1" ht="15" customHeight="1" spans="1:5">
      <c r="A604" s="237" t="s">
        <v>546</v>
      </c>
      <c r="B604" s="242"/>
      <c r="C604" s="242"/>
      <c r="D604" s="239"/>
      <c r="E604" s="237"/>
    </row>
    <row r="605" s="61" customFormat="1" ht="15" customHeight="1" spans="1:5">
      <c r="A605" s="237" t="s">
        <v>547</v>
      </c>
      <c r="B605" s="238">
        <f>SUM(B606:B607)</f>
        <v>125</v>
      </c>
      <c r="C605" s="238">
        <f>SUM(C606:C607)</f>
        <v>125</v>
      </c>
      <c r="D605" s="239">
        <f t="shared" ref="D605:D608" si="53">C605/B605</f>
        <v>1</v>
      </c>
      <c r="E605" s="237"/>
    </row>
    <row r="606" s="61" customFormat="1" ht="15" customHeight="1" spans="1:5">
      <c r="A606" s="237" t="s">
        <v>548</v>
      </c>
      <c r="B606" s="242"/>
      <c r="C606" s="242"/>
      <c r="D606" s="239"/>
      <c r="E606" s="237"/>
    </row>
    <row r="607" s="61" customFormat="1" ht="15" customHeight="1" spans="1:5">
      <c r="A607" s="237" t="s">
        <v>549</v>
      </c>
      <c r="B607" s="242">
        <v>125</v>
      </c>
      <c r="C607" s="242">
        <v>125</v>
      </c>
      <c r="D607" s="239">
        <f t="shared" si="53"/>
        <v>1</v>
      </c>
      <c r="E607" s="237"/>
    </row>
    <row r="608" s="61" customFormat="1" ht="15" customHeight="1" spans="1:5">
      <c r="A608" s="237" t="s">
        <v>550</v>
      </c>
      <c r="B608" s="238">
        <f>SUM(B609:B611)</f>
        <v>17353</v>
      </c>
      <c r="C608" s="238">
        <f>SUM(C609:C611)</f>
        <v>18060</v>
      </c>
      <c r="D608" s="239">
        <f t="shared" si="53"/>
        <v>1.04074223477209</v>
      </c>
      <c r="E608" s="237"/>
    </row>
    <row r="609" s="61" customFormat="1" ht="15" customHeight="1" spans="1:5">
      <c r="A609" s="237" t="s">
        <v>551</v>
      </c>
      <c r="B609" s="242"/>
      <c r="C609" s="242"/>
      <c r="D609" s="239"/>
      <c r="E609" s="237"/>
    </row>
    <row r="610" s="61" customFormat="1" ht="15" customHeight="1" spans="1:5">
      <c r="A610" s="237" t="s">
        <v>552</v>
      </c>
      <c r="B610" s="242">
        <v>17298</v>
      </c>
      <c r="C610" s="242">
        <v>18000</v>
      </c>
      <c r="D610" s="239">
        <f>C610/B610</f>
        <v>1.04058272632674</v>
      </c>
      <c r="E610" s="237"/>
    </row>
    <row r="611" s="61" customFormat="1" ht="15" customHeight="1" spans="1:5">
      <c r="A611" s="237" t="s">
        <v>553</v>
      </c>
      <c r="B611" s="242">
        <v>55</v>
      </c>
      <c r="C611" s="242">
        <v>60</v>
      </c>
      <c r="D611" s="239">
        <f>C611/B611</f>
        <v>1.09090909090909</v>
      </c>
      <c r="E611" s="237"/>
    </row>
    <row r="612" s="61" customFormat="1" ht="15" customHeight="1" spans="1:5">
      <c r="A612" s="237" t="s">
        <v>554</v>
      </c>
      <c r="B612" s="238"/>
      <c r="C612" s="238"/>
      <c r="D612" s="239"/>
      <c r="E612" s="237"/>
    </row>
    <row r="613" s="61" customFormat="1" ht="15" customHeight="1" spans="1:5">
      <c r="A613" s="237" t="s">
        <v>555</v>
      </c>
      <c r="B613" s="242"/>
      <c r="C613" s="242"/>
      <c r="D613" s="239"/>
      <c r="E613" s="237"/>
    </row>
    <row r="614" s="61" customFormat="1" ht="15" customHeight="1" spans="1:5">
      <c r="A614" s="237" t="s">
        <v>556</v>
      </c>
      <c r="B614" s="242"/>
      <c r="C614" s="242"/>
      <c r="D614" s="239"/>
      <c r="E614" s="237"/>
    </row>
    <row r="615" s="61" customFormat="1" ht="15" customHeight="1" spans="1:5">
      <c r="A615" s="237" t="s">
        <v>557</v>
      </c>
      <c r="B615" s="242"/>
      <c r="C615" s="242"/>
      <c r="D615" s="239"/>
      <c r="E615" s="237"/>
    </row>
    <row r="616" s="61" customFormat="1" ht="15" customHeight="1" spans="1:5">
      <c r="A616" s="256" t="s">
        <v>558</v>
      </c>
      <c r="B616" s="238">
        <f>SUM(B617:B623)</f>
        <v>652</v>
      </c>
      <c r="C616" s="238">
        <f>SUM(C617:C623)</f>
        <v>660</v>
      </c>
      <c r="D616" s="239">
        <f t="shared" ref="D616:D618" si="54">C616/B616</f>
        <v>1.01226993865031</v>
      </c>
      <c r="E616" s="237"/>
    </row>
    <row r="617" s="61" customFormat="1" ht="15" customHeight="1" spans="1:5">
      <c r="A617" s="237" t="s">
        <v>126</v>
      </c>
      <c r="B617" s="242">
        <v>298</v>
      </c>
      <c r="C617" s="242">
        <v>300</v>
      </c>
      <c r="D617" s="239">
        <f t="shared" si="54"/>
        <v>1.00671140939597</v>
      </c>
      <c r="E617" s="254"/>
    </row>
    <row r="618" s="61" customFormat="1" ht="15" customHeight="1" spans="1:5">
      <c r="A618" s="237" t="s">
        <v>127</v>
      </c>
      <c r="B618" s="242">
        <v>158</v>
      </c>
      <c r="C618" s="242">
        <v>160</v>
      </c>
      <c r="D618" s="239">
        <f t="shared" si="54"/>
        <v>1.0126582278481</v>
      </c>
      <c r="E618" s="237"/>
    </row>
    <row r="619" s="61" customFormat="1" ht="15" customHeight="1" spans="1:5">
      <c r="A619" s="237" t="s">
        <v>128</v>
      </c>
      <c r="B619" s="242"/>
      <c r="C619" s="242"/>
      <c r="D619" s="239"/>
      <c r="E619" s="237"/>
    </row>
    <row r="620" s="61" customFormat="1" ht="15" customHeight="1" spans="1:5">
      <c r="A620" s="237" t="s">
        <v>559</v>
      </c>
      <c r="B620" s="242">
        <v>27</v>
      </c>
      <c r="C620" s="242">
        <v>30</v>
      </c>
      <c r="D620" s="239">
        <f>C620/B620</f>
        <v>1.11111111111111</v>
      </c>
      <c r="E620" s="237"/>
    </row>
    <row r="621" s="61" customFormat="1" ht="15" customHeight="1" spans="1:5">
      <c r="A621" s="237" t="s">
        <v>560</v>
      </c>
      <c r="B621" s="242"/>
      <c r="C621" s="242"/>
      <c r="D621" s="239"/>
      <c r="E621" s="237"/>
    </row>
    <row r="622" s="61" customFormat="1" ht="15" customHeight="1" spans="1:5">
      <c r="A622" s="237" t="s">
        <v>135</v>
      </c>
      <c r="B622" s="242"/>
      <c r="C622" s="242"/>
      <c r="D622" s="239"/>
      <c r="E622" s="237"/>
    </row>
    <row r="623" s="61" customFormat="1" ht="15" customHeight="1" spans="1:5">
      <c r="A623" s="237" t="s">
        <v>561</v>
      </c>
      <c r="B623" s="242">
        <v>169</v>
      </c>
      <c r="C623" s="242">
        <v>170</v>
      </c>
      <c r="D623" s="239">
        <f t="shared" ref="D623:D631" si="55">C623/B623</f>
        <v>1.00591715976331</v>
      </c>
      <c r="E623" s="237"/>
    </row>
    <row r="624" s="61" customFormat="1" ht="15" customHeight="1" spans="1:5">
      <c r="A624" s="237" t="s">
        <v>562</v>
      </c>
      <c r="B624" s="238"/>
      <c r="C624" s="238"/>
      <c r="D624" s="239"/>
      <c r="E624" s="237"/>
    </row>
    <row r="625" s="61" customFormat="1" ht="15" customHeight="1" spans="1:5">
      <c r="A625" s="237" t="s">
        <v>563</v>
      </c>
      <c r="B625" s="242"/>
      <c r="C625" s="242"/>
      <c r="D625" s="239"/>
      <c r="E625" s="237"/>
    </row>
    <row r="626" s="61" customFormat="1" ht="15" customHeight="1" spans="1:5">
      <c r="A626" s="237" t="s">
        <v>564</v>
      </c>
      <c r="B626" s="242"/>
      <c r="C626" s="242"/>
      <c r="D626" s="239"/>
      <c r="E626" s="237"/>
    </row>
    <row r="627" s="61" customFormat="1" ht="15" customHeight="1" spans="1:5">
      <c r="A627" s="237" t="s">
        <v>565</v>
      </c>
      <c r="B627" s="242">
        <v>1071</v>
      </c>
      <c r="C627" s="242">
        <v>1100</v>
      </c>
      <c r="D627" s="239">
        <f t="shared" si="55"/>
        <v>1.02707749766573</v>
      </c>
      <c r="E627" s="237"/>
    </row>
    <row r="628" s="61" customFormat="1" ht="15" customHeight="1" spans="1:5">
      <c r="A628" s="237" t="s">
        <v>566</v>
      </c>
      <c r="B628" s="238">
        <f>B629+B634+B652+B664+B667+B671+B676+B680+B684+B687+B696+B697+B648</f>
        <v>28847</v>
      </c>
      <c r="C628" s="238">
        <f>C629+C634+C652+C664+C667+C671+C676+C680+C684+C687+C696+C697+C648</f>
        <v>27159</v>
      </c>
      <c r="D628" s="239">
        <f t="shared" si="55"/>
        <v>0.941484383124762</v>
      </c>
      <c r="E628" s="237"/>
    </row>
    <row r="629" s="61" customFormat="1" ht="15" customHeight="1" spans="1:5">
      <c r="A629" s="237" t="s">
        <v>567</v>
      </c>
      <c r="B629" s="238">
        <f>SUM(B630:B633)</f>
        <v>1367</v>
      </c>
      <c r="C629" s="238">
        <f>SUM(C630:C633)</f>
        <v>1400</v>
      </c>
      <c r="D629" s="239">
        <f t="shared" si="55"/>
        <v>1.02414045354792</v>
      </c>
      <c r="E629" s="237"/>
    </row>
    <row r="630" s="61" customFormat="1" ht="15" customHeight="1" spans="1:5">
      <c r="A630" s="237" t="s">
        <v>126</v>
      </c>
      <c r="B630" s="242">
        <v>1171</v>
      </c>
      <c r="C630" s="242">
        <v>1200</v>
      </c>
      <c r="D630" s="239">
        <f t="shared" si="55"/>
        <v>1.02476515798463</v>
      </c>
      <c r="E630" s="237"/>
    </row>
    <row r="631" s="61" customFormat="1" ht="15" customHeight="1" spans="1:5">
      <c r="A631" s="237" t="s">
        <v>127</v>
      </c>
      <c r="B631" s="242">
        <v>193</v>
      </c>
      <c r="C631" s="242">
        <v>200</v>
      </c>
      <c r="D631" s="239">
        <f t="shared" si="55"/>
        <v>1.03626943005181</v>
      </c>
      <c r="E631" s="237"/>
    </row>
    <row r="632" s="61" customFormat="1" ht="15" customHeight="1" spans="1:5">
      <c r="A632" s="237" t="s">
        <v>128</v>
      </c>
      <c r="B632" s="242"/>
      <c r="C632" s="242"/>
      <c r="D632" s="239"/>
      <c r="E632" s="237"/>
    </row>
    <row r="633" s="61" customFormat="1" ht="15" customHeight="1" spans="1:5">
      <c r="A633" s="237" t="s">
        <v>568</v>
      </c>
      <c r="B633" s="242">
        <v>3</v>
      </c>
      <c r="C633" s="242"/>
      <c r="D633" s="239">
        <f t="shared" ref="D633:D635" si="56">C633/B633</f>
        <v>0</v>
      </c>
      <c r="E633" s="237"/>
    </row>
    <row r="634" s="61" customFormat="1" ht="15" customHeight="1" spans="1:5">
      <c r="A634" s="237" t="s">
        <v>569</v>
      </c>
      <c r="B634" s="238">
        <f>SUM(B635:B647)</f>
        <v>1115</v>
      </c>
      <c r="C634" s="238">
        <f>SUM(C635:C647)</f>
        <v>1150</v>
      </c>
      <c r="D634" s="239">
        <f t="shared" si="56"/>
        <v>1.03139013452915</v>
      </c>
      <c r="E634" s="237"/>
    </row>
    <row r="635" s="61" customFormat="1" ht="15" customHeight="1" spans="1:5">
      <c r="A635" s="237" t="s">
        <v>570</v>
      </c>
      <c r="B635" s="242">
        <v>560</v>
      </c>
      <c r="C635" s="242">
        <v>600</v>
      </c>
      <c r="D635" s="239">
        <f t="shared" si="56"/>
        <v>1.07142857142857</v>
      </c>
      <c r="E635" s="237"/>
    </row>
    <row r="636" s="61" customFormat="1" ht="15" customHeight="1" spans="1:5">
      <c r="A636" s="237" t="s">
        <v>571</v>
      </c>
      <c r="B636" s="242"/>
      <c r="C636" s="242"/>
      <c r="D636" s="239"/>
      <c r="E636" s="237"/>
    </row>
    <row r="637" s="61" customFormat="1" ht="15" customHeight="1" spans="1:5">
      <c r="A637" s="237" t="s">
        <v>572</v>
      </c>
      <c r="B637" s="242"/>
      <c r="C637" s="242"/>
      <c r="D637" s="239"/>
      <c r="E637" s="237"/>
    </row>
    <row r="638" s="61" customFormat="1" ht="15" customHeight="1" spans="1:5">
      <c r="A638" s="237" t="s">
        <v>573</v>
      </c>
      <c r="B638" s="257"/>
      <c r="C638" s="257"/>
      <c r="D638" s="239"/>
      <c r="E638" s="254"/>
    </row>
    <row r="639" s="61" customFormat="1" ht="15" customHeight="1" spans="1:5">
      <c r="A639" s="237" t="s">
        <v>574</v>
      </c>
      <c r="B639" s="257"/>
      <c r="C639" s="257"/>
      <c r="D639" s="239"/>
      <c r="E639" s="254"/>
    </row>
    <row r="640" s="61" customFormat="1" ht="15" customHeight="1" spans="1:5">
      <c r="A640" s="237" t="s">
        <v>575</v>
      </c>
      <c r="B640" s="257"/>
      <c r="C640" s="257"/>
      <c r="D640" s="239"/>
      <c r="E640" s="254"/>
    </row>
    <row r="641" s="61" customFormat="1" ht="15" customHeight="1" spans="1:5">
      <c r="A641" s="237" t="s">
        <v>576</v>
      </c>
      <c r="B641" s="242"/>
      <c r="C641" s="242"/>
      <c r="D641" s="239"/>
      <c r="E641" s="237"/>
    </row>
    <row r="642" s="61" customFormat="1" ht="15" customHeight="1" spans="1:5">
      <c r="A642" s="237" t="s">
        <v>577</v>
      </c>
      <c r="B642" s="242"/>
      <c r="C642" s="242"/>
      <c r="D642" s="239"/>
      <c r="E642" s="237"/>
    </row>
    <row r="643" s="61" customFormat="1" ht="15" customHeight="1" spans="1:5">
      <c r="A643" s="237" t="s">
        <v>578</v>
      </c>
      <c r="B643" s="242"/>
      <c r="C643" s="242"/>
      <c r="D643" s="239"/>
      <c r="E643" s="237"/>
    </row>
    <row r="644" s="61" customFormat="1" ht="15" customHeight="1" spans="1:5">
      <c r="A644" s="237" t="s">
        <v>579</v>
      </c>
      <c r="B644" s="242"/>
      <c r="C644" s="242"/>
      <c r="D644" s="239"/>
      <c r="E644" s="237"/>
    </row>
    <row r="645" s="61" customFormat="1" ht="15" customHeight="1" spans="1:5">
      <c r="A645" s="237" t="s">
        <v>580</v>
      </c>
      <c r="B645" s="242"/>
      <c r="C645" s="242"/>
      <c r="D645" s="239"/>
      <c r="E645" s="237"/>
    </row>
    <row r="646" s="61" customFormat="1" ht="15" customHeight="1" spans="1:5">
      <c r="A646" s="237" t="s">
        <v>581</v>
      </c>
      <c r="B646" s="242"/>
      <c r="C646" s="242"/>
      <c r="D646" s="239"/>
      <c r="E646" s="237"/>
    </row>
    <row r="647" s="61" customFormat="1" ht="15" customHeight="1" spans="1:5">
      <c r="A647" s="237" t="s">
        <v>582</v>
      </c>
      <c r="B647" s="242">
        <v>555</v>
      </c>
      <c r="C647" s="242">
        <v>550</v>
      </c>
      <c r="D647" s="239">
        <f t="shared" ref="D647:D655" si="57">C647/B647</f>
        <v>0.990990990990991</v>
      </c>
      <c r="E647" s="237"/>
    </row>
    <row r="648" s="61" customFormat="1" ht="15" customHeight="1" spans="1:5">
      <c r="A648" s="237" t="s">
        <v>583</v>
      </c>
      <c r="B648" s="238">
        <f>SUM(B649:B651)</f>
        <v>5138</v>
      </c>
      <c r="C648" s="238">
        <f>SUM(C649:C651)</f>
        <v>5200</v>
      </c>
      <c r="D648" s="239">
        <f t="shared" si="57"/>
        <v>1.01206695212145</v>
      </c>
      <c r="E648" s="254"/>
    </row>
    <row r="649" s="61" customFormat="1" ht="15" customHeight="1" spans="1:5">
      <c r="A649" s="237" t="s">
        <v>584</v>
      </c>
      <c r="B649" s="257"/>
      <c r="C649" s="257"/>
      <c r="D649" s="239"/>
      <c r="E649" s="254"/>
    </row>
    <row r="650" s="61" customFormat="1" ht="15" customHeight="1" spans="1:5">
      <c r="A650" s="237" t="s">
        <v>585</v>
      </c>
      <c r="B650" s="242">
        <v>3780</v>
      </c>
      <c r="C650" s="242">
        <v>3800</v>
      </c>
      <c r="D650" s="239">
        <f t="shared" si="57"/>
        <v>1.00529100529101</v>
      </c>
      <c r="E650" s="254"/>
    </row>
    <row r="651" s="61" customFormat="1" ht="15" customHeight="1" spans="1:5">
      <c r="A651" s="237" t="s">
        <v>586</v>
      </c>
      <c r="B651" s="242">
        <v>1358</v>
      </c>
      <c r="C651" s="242">
        <v>1400</v>
      </c>
      <c r="D651" s="239">
        <f t="shared" si="57"/>
        <v>1.03092783505155</v>
      </c>
      <c r="E651" s="254"/>
    </row>
    <row r="652" s="61" customFormat="1" ht="15" customHeight="1" spans="1:5">
      <c r="A652" s="237" t="s">
        <v>587</v>
      </c>
      <c r="B652" s="238">
        <f>SUM(B653:B663)</f>
        <v>10010</v>
      </c>
      <c r="C652" s="238">
        <f>SUM(C653:C663)</f>
        <v>8070</v>
      </c>
      <c r="D652" s="239">
        <f t="shared" si="57"/>
        <v>0.806193806193806</v>
      </c>
      <c r="E652" s="254"/>
    </row>
    <row r="653" s="61" customFormat="1" ht="15" customHeight="1" spans="1:5">
      <c r="A653" s="237" t="s">
        <v>588</v>
      </c>
      <c r="B653" s="242">
        <v>1144</v>
      </c>
      <c r="C653" s="242">
        <v>1200</v>
      </c>
      <c r="D653" s="239">
        <f t="shared" si="57"/>
        <v>1.04895104895105</v>
      </c>
      <c r="E653" s="254"/>
    </row>
    <row r="654" s="61" customFormat="1" ht="15" customHeight="1" spans="1:5">
      <c r="A654" s="237" t="s">
        <v>589</v>
      </c>
      <c r="B654" s="242">
        <v>310</v>
      </c>
      <c r="C654" s="242">
        <v>310</v>
      </c>
      <c r="D654" s="239">
        <f t="shared" si="57"/>
        <v>1</v>
      </c>
      <c r="E654" s="254"/>
    </row>
    <row r="655" s="61" customFormat="1" ht="15" customHeight="1" spans="1:5">
      <c r="A655" s="237" t="s">
        <v>590</v>
      </c>
      <c r="B655" s="242">
        <v>589</v>
      </c>
      <c r="C655" s="242">
        <v>580</v>
      </c>
      <c r="D655" s="239">
        <f t="shared" si="57"/>
        <v>0.98471986417657</v>
      </c>
      <c r="E655" s="254"/>
    </row>
    <row r="656" s="61" customFormat="1" ht="15" customHeight="1" spans="1:5">
      <c r="A656" s="237" t="s">
        <v>591</v>
      </c>
      <c r="B656" s="257"/>
      <c r="C656" s="257"/>
      <c r="D656" s="239"/>
      <c r="E656" s="254"/>
    </row>
    <row r="657" s="61" customFormat="1" ht="15" customHeight="1" spans="1:5">
      <c r="A657" s="237" t="s">
        <v>592</v>
      </c>
      <c r="B657" s="242"/>
      <c r="C657" s="242"/>
      <c r="D657" s="239"/>
      <c r="E657" s="237"/>
    </row>
    <row r="658" s="61" customFormat="1" ht="15" customHeight="1" spans="1:5">
      <c r="A658" s="237" t="s">
        <v>593</v>
      </c>
      <c r="B658" s="242"/>
      <c r="C658" s="242"/>
      <c r="D658" s="239"/>
      <c r="E658" s="237"/>
    </row>
    <row r="659" s="61" customFormat="1" ht="15" customHeight="1" spans="1:5">
      <c r="A659" s="237" t="s">
        <v>594</v>
      </c>
      <c r="B659" s="242"/>
      <c r="C659" s="242"/>
      <c r="D659" s="239"/>
      <c r="E659" s="237"/>
    </row>
    <row r="660" s="61" customFormat="1" ht="15" customHeight="1" spans="1:5">
      <c r="A660" s="237" t="s">
        <v>595</v>
      </c>
      <c r="B660" s="242">
        <v>4798</v>
      </c>
      <c r="C660" s="242">
        <v>4800</v>
      </c>
      <c r="D660" s="239">
        <f t="shared" ref="D660:D663" si="58">C660/B660</f>
        <v>1.00041684035015</v>
      </c>
      <c r="E660" s="237"/>
    </row>
    <row r="661" s="61" customFormat="1" ht="15" customHeight="1" spans="1:5">
      <c r="A661" s="237" t="s">
        <v>596</v>
      </c>
      <c r="B661" s="242">
        <v>382</v>
      </c>
      <c r="C661" s="242">
        <v>380</v>
      </c>
      <c r="D661" s="239">
        <f t="shared" si="58"/>
        <v>0.994764397905759</v>
      </c>
      <c r="E661" s="237"/>
    </row>
    <row r="662" s="61" customFormat="1" ht="15" customHeight="1" spans="1:5">
      <c r="A662" s="237" t="s">
        <v>597</v>
      </c>
      <c r="B662" s="242">
        <v>2455</v>
      </c>
      <c r="C662" s="242">
        <v>500</v>
      </c>
      <c r="D662" s="239">
        <f t="shared" si="58"/>
        <v>0.203665987780041</v>
      </c>
      <c r="E662" s="237"/>
    </row>
    <row r="663" s="61" customFormat="1" ht="15" customHeight="1" spans="1:5">
      <c r="A663" s="237" t="s">
        <v>598</v>
      </c>
      <c r="B663" s="242">
        <v>332</v>
      </c>
      <c r="C663" s="242">
        <v>300</v>
      </c>
      <c r="D663" s="239">
        <f t="shared" si="58"/>
        <v>0.903614457831325</v>
      </c>
      <c r="E663" s="237"/>
    </row>
    <row r="664" s="61" customFormat="1" ht="15" customHeight="1" spans="1:5">
      <c r="A664" s="237" t="s">
        <v>599</v>
      </c>
      <c r="B664" s="238"/>
      <c r="C664" s="238"/>
      <c r="D664" s="239"/>
      <c r="E664" s="237"/>
    </row>
    <row r="665" s="61" customFormat="1" ht="15" customHeight="1" spans="1:5">
      <c r="A665" s="237" t="s">
        <v>600</v>
      </c>
      <c r="B665" s="242"/>
      <c r="C665" s="242"/>
      <c r="D665" s="239"/>
      <c r="E665" s="237"/>
    </row>
    <row r="666" s="61" customFormat="1" ht="15" customHeight="1" spans="1:5">
      <c r="A666" s="237" t="s">
        <v>601</v>
      </c>
      <c r="B666" s="242"/>
      <c r="C666" s="242"/>
      <c r="D666" s="239"/>
      <c r="E666" s="237"/>
    </row>
    <row r="667" s="61" customFormat="1" ht="15" customHeight="1" spans="1:5">
      <c r="A667" s="237" t="s">
        <v>602</v>
      </c>
      <c r="B667" s="238">
        <f>SUM(B668:B670)</f>
        <v>3077</v>
      </c>
      <c r="C667" s="238">
        <f>SUM(C668:C670)</f>
        <v>3080</v>
      </c>
      <c r="D667" s="239">
        <f t="shared" ref="D667:D672" si="59">C667/B667</f>
        <v>1.00097497562561</v>
      </c>
      <c r="E667" s="237"/>
    </row>
    <row r="668" s="61" customFormat="1" ht="15" customHeight="1" spans="1:5">
      <c r="A668" s="237" t="s">
        <v>603</v>
      </c>
      <c r="B668" s="242">
        <v>174</v>
      </c>
      <c r="C668" s="242">
        <v>180</v>
      </c>
      <c r="D668" s="239">
        <f t="shared" si="59"/>
        <v>1.03448275862069</v>
      </c>
      <c r="E668" s="237"/>
    </row>
    <row r="669" s="61" customFormat="1" ht="15" customHeight="1" spans="1:5">
      <c r="A669" s="237" t="s">
        <v>604</v>
      </c>
      <c r="B669" s="242">
        <v>2803</v>
      </c>
      <c r="C669" s="242">
        <v>2800</v>
      </c>
      <c r="D669" s="239">
        <f t="shared" si="59"/>
        <v>0.998929718159115</v>
      </c>
      <c r="E669" s="237"/>
    </row>
    <row r="670" s="61" customFormat="1" ht="15" customHeight="1" spans="1:5">
      <c r="A670" s="237" t="s">
        <v>605</v>
      </c>
      <c r="B670" s="242">
        <v>100</v>
      </c>
      <c r="C670" s="242">
        <v>100</v>
      </c>
      <c r="D670" s="239">
        <f t="shared" si="59"/>
        <v>1</v>
      </c>
      <c r="E670" s="237"/>
    </row>
    <row r="671" s="61" customFormat="1" ht="15" customHeight="1" spans="1:5">
      <c r="A671" s="237" t="s">
        <v>606</v>
      </c>
      <c r="B671" s="238">
        <f>SUM(B672:B675)</f>
        <v>13</v>
      </c>
      <c r="C671" s="238">
        <f>SUM(C672:C675)</f>
        <v>10</v>
      </c>
      <c r="D671" s="239">
        <f t="shared" si="59"/>
        <v>0.769230769230769</v>
      </c>
      <c r="E671" s="237"/>
    </row>
    <row r="672" s="61" customFormat="1" ht="15" customHeight="1" spans="1:5">
      <c r="A672" s="237" t="s">
        <v>607</v>
      </c>
      <c r="B672" s="242">
        <v>13</v>
      </c>
      <c r="C672" s="242">
        <v>10</v>
      </c>
      <c r="D672" s="239">
        <f t="shared" si="59"/>
        <v>0.769230769230769</v>
      </c>
      <c r="E672" s="237"/>
    </row>
    <row r="673" s="61" customFormat="1" ht="15" customHeight="1" spans="1:5">
      <c r="A673" s="237" t="s">
        <v>608</v>
      </c>
      <c r="B673" s="242"/>
      <c r="C673" s="242"/>
      <c r="D673" s="239"/>
      <c r="E673" s="237"/>
    </row>
    <row r="674" s="61" customFormat="1" ht="15" customHeight="1" spans="1:5">
      <c r="A674" s="237" t="s">
        <v>609</v>
      </c>
      <c r="B674" s="242"/>
      <c r="C674" s="242"/>
      <c r="D674" s="239"/>
      <c r="E674" s="237"/>
    </row>
    <row r="675" s="61" customFormat="1" ht="15" customHeight="1" spans="1:5">
      <c r="A675" s="237" t="s">
        <v>610</v>
      </c>
      <c r="B675" s="242"/>
      <c r="C675" s="242"/>
      <c r="D675" s="239"/>
      <c r="E675" s="237"/>
    </row>
    <row r="676" s="61" customFormat="1" ht="15" customHeight="1" spans="1:5">
      <c r="A676" s="237" t="s">
        <v>611</v>
      </c>
      <c r="B676" s="238">
        <f>SUM(B677:B679)</f>
        <v>3940</v>
      </c>
      <c r="C676" s="238">
        <f>SUM(C677:C679)</f>
        <v>4000</v>
      </c>
      <c r="D676" s="239">
        <f t="shared" ref="D676:D685" si="60">C676/B676</f>
        <v>1.01522842639594</v>
      </c>
      <c r="E676" s="237"/>
    </row>
    <row r="677" s="61" customFormat="1" ht="15" customHeight="1" spans="1:5">
      <c r="A677" s="237" t="s">
        <v>612</v>
      </c>
      <c r="B677" s="242"/>
      <c r="C677" s="242"/>
      <c r="D677" s="239"/>
      <c r="E677" s="237"/>
    </row>
    <row r="678" s="61" customFormat="1" ht="15" customHeight="1" spans="1:5">
      <c r="A678" s="237" t="s">
        <v>613</v>
      </c>
      <c r="B678" s="242">
        <v>3940</v>
      </c>
      <c r="C678" s="242">
        <v>4000</v>
      </c>
      <c r="D678" s="239">
        <f t="shared" si="60"/>
        <v>1.01522842639594</v>
      </c>
      <c r="E678" s="237"/>
    </row>
    <row r="679" s="61" customFormat="1" ht="15" customHeight="1" spans="1:5">
      <c r="A679" s="237" t="s">
        <v>614</v>
      </c>
      <c r="B679" s="242"/>
      <c r="C679" s="242"/>
      <c r="D679" s="239"/>
      <c r="E679" s="237"/>
    </row>
    <row r="680" s="61" customFormat="1" ht="15" customHeight="1" spans="1:5">
      <c r="A680" s="237" t="s">
        <v>615</v>
      </c>
      <c r="B680" s="238">
        <f>SUM(B681:B683)</f>
        <v>2493</v>
      </c>
      <c r="C680" s="238">
        <f>SUM(C681:C683)</f>
        <v>2550</v>
      </c>
      <c r="D680" s="239">
        <f t="shared" si="60"/>
        <v>1.02286401925391</v>
      </c>
      <c r="E680" s="237"/>
    </row>
    <row r="681" s="61" customFormat="1" ht="15" customHeight="1" spans="1:5">
      <c r="A681" s="237" t="s">
        <v>616</v>
      </c>
      <c r="B681" s="242">
        <v>1556</v>
      </c>
      <c r="C681" s="242">
        <v>1600</v>
      </c>
      <c r="D681" s="239">
        <f t="shared" si="60"/>
        <v>1.02827763496144</v>
      </c>
      <c r="E681" s="237"/>
    </row>
    <row r="682" s="61" customFormat="1" ht="15" customHeight="1" spans="1:5">
      <c r="A682" s="237" t="s">
        <v>617</v>
      </c>
      <c r="B682" s="242">
        <v>49</v>
      </c>
      <c r="C682" s="242">
        <v>50</v>
      </c>
      <c r="D682" s="239">
        <f t="shared" si="60"/>
        <v>1.02040816326531</v>
      </c>
      <c r="E682" s="237"/>
    </row>
    <row r="683" s="61" customFormat="1" ht="15" customHeight="1" spans="1:5">
      <c r="A683" s="237" t="s">
        <v>618</v>
      </c>
      <c r="B683" s="242">
        <v>888</v>
      </c>
      <c r="C683" s="242">
        <v>900</v>
      </c>
      <c r="D683" s="239">
        <f t="shared" si="60"/>
        <v>1.01351351351351</v>
      </c>
      <c r="E683" s="237"/>
    </row>
    <row r="684" s="61" customFormat="1" ht="15" customHeight="1" spans="1:5">
      <c r="A684" s="237" t="s">
        <v>619</v>
      </c>
      <c r="B684" s="238">
        <f>SUM(B685:B686)</f>
        <v>178</v>
      </c>
      <c r="C684" s="238">
        <f>SUM(C685:C686)</f>
        <v>180</v>
      </c>
      <c r="D684" s="239">
        <f t="shared" si="60"/>
        <v>1.01123595505618</v>
      </c>
      <c r="E684" s="237"/>
    </row>
    <row r="685" s="61" customFormat="1" ht="15" customHeight="1" spans="1:5">
      <c r="A685" s="237" t="s">
        <v>620</v>
      </c>
      <c r="B685" s="242">
        <v>178</v>
      </c>
      <c r="C685" s="242">
        <v>180</v>
      </c>
      <c r="D685" s="239">
        <f t="shared" si="60"/>
        <v>1.01123595505618</v>
      </c>
      <c r="E685" s="237"/>
    </row>
    <row r="686" s="61" customFormat="1" ht="15" customHeight="1" spans="1:5">
      <c r="A686" s="237" t="s">
        <v>621</v>
      </c>
      <c r="B686" s="242"/>
      <c r="C686" s="242"/>
      <c r="D686" s="239"/>
      <c r="E686" s="237"/>
    </row>
    <row r="687" s="61" customFormat="1" ht="15" customHeight="1" spans="1:5">
      <c r="A687" s="237" t="s">
        <v>622</v>
      </c>
      <c r="B687" s="238">
        <f>SUM(B688:B695)</f>
        <v>997</v>
      </c>
      <c r="C687" s="238">
        <f>SUM(C688:C695)</f>
        <v>1000</v>
      </c>
      <c r="D687" s="239">
        <f t="shared" ref="D687:D689" si="61">C687/B687</f>
        <v>1.00300902708124</v>
      </c>
      <c r="E687" s="237"/>
    </row>
    <row r="688" s="61" customFormat="1" ht="15" customHeight="1" spans="1:5">
      <c r="A688" s="237" t="s">
        <v>126</v>
      </c>
      <c r="B688" s="242">
        <v>589</v>
      </c>
      <c r="C688" s="242">
        <v>600</v>
      </c>
      <c r="D688" s="239">
        <f t="shared" si="61"/>
        <v>1.01867572156197</v>
      </c>
      <c r="E688" s="237"/>
    </row>
    <row r="689" s="61" customFormat="1" ht="15" customHeight="1" spans="1:5">
      <c r="A689" s="237" t="s">
        <v>127</v>
      </c>
      <c r="B689" s="242">
        <v>358</v>
      </c>
      <c r="C689" s="242">
        <v>350</v>
      </c>
      <c r="D689" s="239">
        <f t="shared" si="61"/>
        <v>0.977653631284916</v>
      </c>
      <c r="E689" s="237"/>
    </row>
    <row r="690" s="61" customFormat="1" ht="15" customHeight="1" spans="1:5">
      <c r="A690" s="237" t="s">
        <v>128</v>
      </c>
      <c r="B690" s="242"/>
      <c r="C690" s="242"/>
      <c r="D690" s="239"/>
      <c r="E690" s="237"/>
    </row>
    <row r="691" s="61" customFormat="1" ht="15" customHeight="1" spans="1:5">
      <c r="A691" s="237" t="s">
        <v>167</v>
      </c>
      <c r="B691" s="242"/>
      <c r="C691" s="242"/>
      <c r="D691" s="239"/>
      <c r="E691" s="237"/>
    </row>
    <row r="692" s="61" customFormat="1" ht="15" customHeight="1" spans="1:5">
      <c r="A692" s="237" t="s">
        <v>623</v>
      </c>
      <c r="B692" s="242">
        <v>40</v>
      </c>
      <c r="C692" s="242">
        <v>40</v>
      </c>
      <c r="D692" s="239">
        <f t="shared" ref="D692:D701" si="62">C692/B692</f>
        <v>1</v>
      </c>
      <c r="E692" s="237"/>
    </row>
    <row r="693" s="61" customFormat="1" ht="15" customHeight="1" spans="1:5">
      <c r="A693" s="237" t="s">
        <v>624</v>
      </c>
      <c r="B693" s="242"/>
      <c r="C693" s="242"/>
      <c r="D693" s="239"/>
      <c r="E693" s="237"/>
    </row>
    <row r="694" s="61" customFormat="1" ht="15" customHeight="1" spans="1:5">
      <c r="A694" s="237" t="s">
        <v>135</v>
      </c>
      <c r="B694" s="242"/>
      <c r="C694" s="242"/>
      <c r="D694" s="239"/>
      <c r="E694" s="237"/>
    </row>
    <row r="695" s="61" customFormat="1" ht="15" customHeight="1" spans="1:5">
      <c r="A695" s="237" t="s">
        <v>625</v>
      </c>
      <c r="B695" s="242">
        <v>10</v>
      </c>
      <c r="C695" s="242">
        <v>10</v>
      </c>
      <c r="D695" s="239">
        <f t="shared" si="62"/>
        <v>1</v>
      </c>
      <c r="E695" s="237"/>
    </row>
    <row r="696" s="61" customFormat="1" ht="15" customHeight="1" spans="1:5">
      <c r="A696" s="237" t="s">
        <v>626</v>
      </c>
      <c r="B696" s="242"/>
      <c r="C696" s="242"/>
      <c r="D696" s="239"/>
      <c r="E696" s="237"/>
    </row>
    <row r="697" s="61" customFormat="1" ht="15" customHeight="1" spans="1:5">
      <c r="A697" s="258" t="s">
        <v>627</v>
      </c>
      <c r="B697" s="242">
        <v>519</v>
      </c>
      <c r="C697" s="242">
        <v>519</v>
      </c>
      <c r="D697" s="239">
        <f t="shared" si="62"/>
        <v>1</v>
      </c>
      <c r="E697" s="237"/>
    </row>
    <row r="698" s="61" customFormat="1" ht="15" customHeight="1" spans="1:5">
      <c r="A698" s="258" t="s">
        <v>628</v>
      </c>
      <c r="B698" s="238">
        <f>B699+B709+B713+B722+B727+B734+B740+B743+B746+B747+B748+B754+B755+B756+B771</f>
        <v>7484</v>
      </c>
      <c r="C698" s="238">
        <f>C699+C709+C713+C722+C727+C734+C740+C743+C746+C747+C748+C754+C755+C756+C771</f>
        <v>7443</v>
      </c>
      <c r="D698" s="239">
        <f t="shared" si="62"/>
        <v>0.994521646178514</v>
      </c>
      <c r="E698" s="237"/>
    </row>
    <row r="699" s="61" customFormat="1" ht="15" customHeight="1" spans="1:5">
      <c r="A699" s="258" t="s">
        <v>629</v>
      </c>
      <c r="B699" s="238">
        <f>SUM(B700:B708)</f>
        <v>592</v>
      </c>
      <c r="C699" s="238">
        <f>SUM(C700:C708)</f>
        <v>590</v>
      </c>
      <c r="D699" s="239">
        <f t="shared" si="62"/>
        <v>0.996621621621622</v>
      </c>
      <c r="E699" s="237"/>
    </row>
    <row r="700" s="61" customFormat="1" ht="15" customHeight="1" spans="1:5">
      <c r="A700" s="258" t="s">
        <v>126</v>
      </c>
      <c r="B700" s="242">
        <v>135</v>
      </c>
      <c r="C700" s="242">
        <v>140</v>
      </c>
      <c r="D700" s="239">
        <f t="shared" si="62"/>
        <v>1.03703703703704</v>
      </c>
      <c r="E700" s="237"/>
    </row>
    <row r="701" s="61" customFormat="1" ht="15" customHeight="1" spans="1:5">
      <c r="A701" s="258" t="s">
        <v>127</v>
      </c>
      <c r="B701" s="242">
        <v>457</v>
      </c>
      <c r="C701" s="242">
        <v>450</v>
      </c>
      <c r="D701" s="239">
        <f t="shared" si="62"/>
        <v>0.984682713347921</v>
      </c>
      <c r="E701" s="237"/>
    </row>
    <row r="702" s="61" customFormat="1" ht="15" customHeight="1" spans="1:5">
      <c r="A702" s="258" t="s">
        <v>128</v>
      </c>
      <c r="B702" s="242"/>
      <c r="C702" s="242"/>
      <c r="D702" s="239"/>
      <c r="E702" s="237"/>
    </row>
    <row r="703" s="61" customFormat="1" ht="15" customHeight="1" spans="1:5">
      <c r="A703" s="258" t="s">
        <v>630</v>
      </c>
      <c r="B703" s="242"/>
      <c r="C703" s="242"/>
      <c r="D703" s="239"/>
      <c r="E703" s="237"/>
    </row>
    <row r="704" s="61" customFormat="1" ht="15" customHeight="1" spans="1:5">
      <c r="A704" s="258" t="s">
        <v>631</v>
      </c>
      <c r="B704" s="242"/>
      <c r="C704" s="242"/>
      <c r="D704" s="239"/>
      <c r="E704" s="237"/>
    </row>
    <row r="705" s="61" customFormat="1" ht="15" customHeight="1" spans="1:5">
      <c r="A705" s="258" t="s">
        <v>632</v>
      </c>
      <c r="B705" s="242"/>
      <c r="C705" s="242"/>
      <c r="D705" s="239"/>
      <c r="E705" s="237"/>
    </row>
    <row r="706" s="61" customFormat="1" ht="15" customHeight="1" spans="1:5">
      <c r="A706" s="258" t="s">
        <v>633</v>
      </c>
      <c r="B706" s="242"/>
      <c r="C706" s="242"/>
      <c r="D706" s="239"/>
      <c r="E706" s="237"/>
    </row>
    <row r="707" s="61" customFormat="1" ht="15" customHeight="1" spans="1:5">
      <c r="A707" s="258" t="s">
        <v>634</v>
      </c>
      <c r="B707" s="242"/>
      <c r="C707" s="242"/>
      <c r="D707" s="239"/>
      <c r="E707" s="237"/>
    </row>
    <row r="708" s="61" customFormat="1" ht="15" customHeight="1" spans="1:5">
      <c r="A708" s="258" t="s">
        <v>635</v>
      </c>
      <c r="B708" s="242"/>
      <c r="C708" s="242"/>
      <c r="D708" s="239"/>
      <c r="E708" s="237"/>
    </row>
    <row r="709" s="61" customFormat="1" ht="15" customHeight="1" spans="1:5">
      <c r="A709" s="258" t="s">
        <v>636</v>
      </c>
      <c r="B709" s="238">
        <f>SUM(B710:B712)</f>
        <v>249</v>
      </c>
      <c r="C709" s="238">
        <f>SUM(C710:C712)</f>
        <v>250</v>
      </c>
      <c r="D709" s="239">
        <f t="shared" ref="D709:D713" si="63">C709/B709</f>
        <v>1.00401606425703</v>
      </c>
      <c r="E709" s="254"/>
    </row>
    <row r="710" s="61" customFormat="1" ht="15" customHeight="1" spans="1:5">
      <c r="A710" s="258" t="s">
        <v>637</v>
      </c>
      <c r="B710" s="257"/>
      <c r="C710" s="257"/>
      <c r="D710" s="239"/>
      <c r="E710" s="254"/>
    </row>
    <row r="711" s="61" customFormat="1" ht="15" customHeight="1" spans="1:5">
      <c r="A711" s="258" t="s">
        <v>638</v>
      </c>
      <c r="B711" s="257"/>
      <c r="C711" s="257"/>
      <c r="D711" s="239"/>
      <c r="E711" s="254"/>
    </row>
    <row r="712" s="61" customFormat="1" ht="15" customHeight="1" spans="1:5">
      <c r="A712" s="258" t="s">
        <v>639</v>
      </c>
      <c r="B712" s="259">
        <v>249</v>
      </c>
      <c r="C712" s="259">
        <v>250</v>
      </c>
      <c r="D712" s="239">
        <f t="shared" si="63"/>
        <v>1.00401606425703</v>
      </c>
      <c r="E712" s="254"/>
    </row>
    <row r="713" s="61" customFormat="1" ht="15" customHeight="1" spans="1:5">
      <c r="A713" s="258" t="s">
        <v>640</v>
      </c>
      <c r="B713" s="238">
        <f>SUM(B714:B721)</f>
        <v>3196</v>
      </c>
      <c r="C713" s="238">
        <f>SUM(C714:C721)</f>
        <v>3200</v>
      </c>
      <c r="D713" s="239">
        <f t="shared" si="63"/>
        <v>1.00125156445557</v>
      </c>
      <c r="E713" s="254"/>
    </row>
    <row r="714" s="61" customFormat="1" ht="15" customHeight="1" spans="1:5">
      <c r="A714" s="258" t="s">
        <v>641</v>
      </c>
      <c r="B714" s="257"/>
      <c r="C714" s="257"/>
      <c r="D714" s="239"/>
      <c r="E714" s="254"/>
    </row>
    <row r="715" s="61" customFormat="1" ht="15" customHeight="1" spans="1:5">
      <c r="A715" s="258" t="s">
        <v>642</v>
      </c>
      <c r="B715" s="242">
        <v>2996</v>
      </c>
      <c r="C715" s="242">
        <v>3000</v>
      </c>
      <c r="D715" s="239">
        <f>C715/B715</f>
        <v>1.00133511348465</v>
      </c>
      <c r="E715" s="254"/>
    </row>
    <row r="716" s="61" customFormat="1" ht="15" customHeight="1" spans="1:5">
      <c r="A716" s="258" t="s">
        <v>643</v>
      </c>
      <c r="B716" s="257"/>
      <c r="C716" s="257"/>
      <c r="D716" s="239"/>
      <c r="E716" s="254"/>
    </row>
    <row r="717" s="61" customFormat="1" ht="15" customHeight="1" spans="1:5">
      <c r="A717" s="258" t="s">
        <v>644</v>
      </c>
      <c r="B717" s="257"/>
      <c r="C717" s="257"/>
      <c r="D717" s="239"/>
      <c r="E717" s="254"/>
    </row>
    <row r="718" s="61" customFormat="1" ht="15" customHeight="1" spans="1:5">
      <c r="A718" s="258" t="s">
        <v>645</v>
      </c>
      <c r="B718" s="257"/>
      <c r="C718" s="257"/>
      <c r="D718" s="239"/>
      <c r="E718" s="254"/>
    </row>
    <row r="719" s="61" customFormat="1" ht="15" customHeight="1" spans="1:5">
      <c r="A719" s="258" t="s">
        <v>646</v>
      </c>
      <c r="B719" s="257"/>
      <c r="C719" s="257"/>
      <c r="D719" s="239"/>
      <c r="E719" s="254"/>
    </row>
    <row r="720" s="61" customFormat="1" ht="15" customHeight="1" spans="1:5">
      <c r="A720" s="258" t="s">
        <v>647</v>
      </c>
      <c r="B720" s="259">
        <v>200</v>
      </c>
      <c r="C720" s="259">
        <v>200</v>
      </c>
      <c r="D720" s="239">
        <f t="shared" ref="D720:D728" si="64">C720/B720</f>
        <v>1</v>
      </c>
      <c r="E720" s="254"/>
    </row>
    <row r="721" s="61" customFormat="1" ht="15" customHeight="1" spans="1:5">
      <c r="A721" s="258" t="s">
        <v>648</v>
      </c>
      <c r="B721" s="257"/>
      <c r="C721" s="257"/>
      <c r="D721" s="239"/>
      <c r="E721" s="254"/>
    </row>
    <row r="722" s="61" customFormat="1" ht="15" customHeight="1" spans="1:5">
      <c r="A722" s="258" t="s">
        <v>649</v>
      </c>
      <c r="B722" s="238">
        <f>SUM(B723:B726)</f>
        <v>917</v>
      </c>
      <c r="C722" s="238">
        <f>SUM(C723:C726)</f>
        <v>920</v>
      </c>
      <c r="D722" s="239">
        <f t="shared" si="64"/>
        <v>1.00327153762268</v>
      </c>
      <c r="E722" s="254"/>
    </row>
    <row r="723" s="61" customFormat="1" ht="15" customHeight="1" spans="1:5">
      <c r="A723" s="258" t="s">
        <v>650</v>
      </c>
      <c r="B723" s="257"/>
      <c r="C723" s="257"/>
      <c r="D723" s="239"/>
      <c r="E723" s="254"/>
    </row>
    <row r="724" s="61" customFormat="1" ht="15" customHeight="1" spans="1:5">
      <c r="A724" s="258" t="s">
        <v>651</v>
      </c>
      <c r="B724" s="242">
        <v>253</v>
      </c>
      <c r="C724" s="242">
        <v>260</v>
      </c>
      <c r="D724" s="239">
        <f t="shared" si="64"/>
        <v>1.02766798418972</v>
      </c>
      <c r="E724" s="254"/>
    </row>
    <row r="725" s="61" customFormat="1" ht="15" customHeight="1" spans="1:5">
      <c r="A725" s="258" t="s">
        <v>652</v>
      </c>
      <c r="B725" s="259">
        <v>82</v>
      </c>
      <c r="C725" s="259">
        <v>80</v>
      </c>
      <c r="D725" s="239">
        <f t="shared" si="64"/>
        <v>0.975609756097561</v>
      </c>
      <c r="E725" s="254"/>
    </row>
    <row r="726" s="61" customFormat="1" ht="15" customHeight="1" spans="1:5">
      <c r="A726" s="258" t="s">
        <v>653</v>
      </c>
      <c r="B726" s="242">
        <v>582</v>
      </c>
      <c r="C726" s="242">
        <v>580</v>
      </c>
      <c r="D726" s="239">
        <f t="shared" si="64"/>
        <v>0.996563573883162</v>
      </c>
      <c r="E726" s="254"/>
    </row>
    <row r="727" s="61" customFormat="1" ht="15" customHeight="1" spans="1:5">
      <c r="A727" s="258" t="s">
        <v>654</v>
      </c>
      <c r="B727" s="238">
        <f>SUM(B728:B733)</f>
        <v>43</v>
      </c>
      <c r="C727" s="238">
        <f>SUM(C728:C733)</f>
        <v>45</v>
      </c>
      <c r="D727" s="239">
        <f t="shared" si="64"/>
        <v>1.04651162790698</v>
      </c>
      <c r="E727" s="237"/>
    </row>
    <row r="728" s="61" customFormat="1" ht="15" customHeight="1" spans="1:5">
      <c r="A728" s="258" t="s">
        <v>655</v>
      </c>
      <c r="B728" s="242">
        <v>25</v>
      </c>
      <c r="C728" s="242">
        <v>25</v>
      </c>
      <c r="D728" s="239">
        <f t="shared" si="64"/>
        <v>1</v>
      </c>
      <c r="E728" s="237"/>
    </row>
    <row r="729" s="61" customFormat="1" ht="15" customHeight="1" spans="1:5">
      <c r="A729" s="258" t="s">
        <v>656</v>
      </c>
      <c r="B729" s="242"/>
      <c r="C729" s="242"/>
      <c r="D729" s="239"/>
      <c r="E729" s="237"/>
    </row>
    <row r="730" s="61" customFormat="1" ht="15" customHeight="1" spans="1:5">
      <c r="A730" s="258" t="s">
        <v>657</v>
      </c>
      <c r="B730" s="242"/>
      <c r="C730" s="242"/>
      <c r="D730" s="239"/>
      <c r="E730" s="237"/>
    </row>
    <row r="731" s="61" customFormat="1" ht="15" customHeight="1" spans="1:5">
      <c r="A731" s="258" t="s">
        <v>658</v>
      </c>
      <c r="B731" s="242"/>
      <c r="C731" s="242"/>
      <c r="D731" s="239"/>
      <c r="E731" s="237"/>
    </row>
    <row r="732" s="61" customFormat="1" ht="15" customHeight="1" spans="1:5">
      <c r="A732" s="258" t="s">
        <v>659</v>
      </c>
      <c r="B732" s="242">
        <v>1</v>
      </c>
      <c r="C732" s="242"/>
      <c r="D732" s="239">
        <f>C732/B732</f>
        <v>0</v>
      </c>
      <c r="E732" s="237"/>
    </row>
    <row r="733" s="61" customFormat="1" ht="15" customHeight="1" spans="1:5">
      <c r="A733" s="258" t="s">
        <v>660</v>
      </c>
      <c r="B733" s="242">
        <v>17</v>
      </c>
      <c r="C733" s="242">
        <v>20</v>
      </c>
      <c r="D733" s="239">
        <f>C733/B733</f>
        <v>1.17647058823529</v>
      </c>
      <c r="E733" s="237"/>
    </row>
    <row r="734" s="61" customFormat="1" ht="15" customHeight="1" spans="1:5">
      <c r="A734" s="258" t="s">
        <v>661</v>
      </c>
      <c r="B734" s="238"/>
      <c r="C734" s="238"/>
      <c r="D734" s="239"/>
      <c r="E734" s="237"/>
    </row>
    <row r="735" s="61" customFormat="1" ht="15" customHeight="1" spans="1:5">
      <c r="A735" s="258" t="s">
        <v>662</v>
      </c>
      <c r="B735" s="242"/>
      <c r="C735" s="242"/>
      <c r="D735" s="239"/>
      <c r="E735" s="237"/>
    </row>
    <row r="736" s="61" customFormat="1" ht="15" customHeight="1" spans="1:5">
      <c r="A736" s="258" t="s">
        <v>663</v>
      </c>
      <c r="B736" s="242"/>
      <c r="C736" s="242"/>
      <c r="D736" s="239"/>
      <c r="E736" s="237"/>
    </row>
    <row r="737" s="61" customFormat="1" ht="15" customHeight="1" spans="1:5">
      <c r="A737" s="258" t="s">
        <v>664</v>
      </c>
      <c r="B737" s="242"/>
      <c r="C737" s="242"/>
      <c r="D737" s="239"/>
      <c r="E737" s="237"/>
    </row>
    <row r="738" s="61" customFormat="1" ht="15" customHeight="1" spans="1:5">
      <c r="A738" s="258" t="s">
        <v>665</v>
      </c>
      <c r="B738" s="242"/>
      <c r="C738" s="242"/>
      <c r="D738" s="239"/>
      <c r="E738" s="237"/>
    </row>
    <row r="739" s="61" customFormat="1" ht="15" customHeight="1" spans="1:5">
      <c r="A739" s="258" t="s">
        <v>666</v>
      </c>
      <c r="B739" s="242"/>
      <c r="C739" s="242"/>
      <c r="D739" s="239"/>
      <c r="E739" s="237"/>
    </row>
    <row r="740" s="61" customFormat="1" ht="15" customHeight="1" spans="1:5">
      <c r="A740" s="258" t="s">
        <v>667</v>
      </c>
      <c r="B740" s="238">
        <f>SUM(B741:B742)</f>
        <v>49</v>
      </c>
      <c r="C740" s="238">
        <f>SUM(C741:C742)</f>
        <v>0</v>
      </c>
      <c r="D740" s="239">
        <f>C740/B740</f>
        <v>0</v>
      </c>
      <c r="E740" s="237"/>
    </row>
    <row r="741" s="61" customFormat="1" ht="15" customHeight="1" spans="1:5">
      <c r="A741" s="258" t="s">
        <v>668</v>
      </c>
      <c r="B741" s="242">
        <v>49</v>
      </c>
      <c r="C741" s="242"/>
      <c r="D741" s="239">
        <f>C741/B741</f>
        <v>0</v>
      </c>
      <c r="E741" s="237"/>
    </row>
    <row r="742" s="61" customFormat="1" ht="15" customHeight="1" spans="1:5">
      <c r="A742" s="258" t="s">
        <v>669</v>
      </c>
      <c r="B742" s="242"/>
      <c r="C742" s="243"/>
      <c r="D742" s="239"/>
      <c r="E742" s="237"/>
    </row>
    <row r="743" s="61" customFormat="1" ht="15" customHeight="1" spans="1:5">
      <c r="A743" s="258" t="s">
        <v>670</v>
      </c>
      <c r="B743" s="238"/>
      <c r="C743" s="243"/>
      <c r="D743" s="239"/>
      <c r="E743" s="237"/>
    </row>
    <row r="744" s="61" customFormat="1" ht="15" customHeight="1" spans="1:5">
      <c r="A744" s="258" t="s">
        <v>671</v>
      </c>
      <c r="B744" s="242"/>
      <c r="C744" s="243"/>
      <c r="D744" s="239"/>
      <c r="E744" s="237"/>
    </row>
    <row r="745" s="61" customFormat="1" ht="15" customHeight="1" spans="1:5">
      <c r="A745" s="258" t="s">
        <v>672</v>
      </c>
      <c r="B745" s="242"/>
      <c r="C745" s="243"/>
      <c r="D745" s="239"/>
      <c r="E745" s="237"/>
    </row>
    <row r="746" s="61" customFormat="1" ht="15" customHeight="1" spans="1:5">
      <c r="A746" s="258" t="s">
        <v>673</v>
      </c>
      <c r="B746" s="242"/>
      <c r="C746" s="243"/>
      <c r="D746" s="239"/>
      <c r="E746" s="237"/>
    </row>
    <row r="747" s="61" customFormat="1" ht="15" customHeight="1" spans="1:5">
      <c r="A747" s="258" t="s">
        <v>674</v>
      </c>
      <c r="B747" s="242"/>
      <c r="C747" s="243"/>
      <c r="D747" s="239"/>
      <c r="E747" s="237"/>
    </row>
    <row r="748" s="61" customFormat="1" ht="15" customHeight="1" spans="1:5">
      <c r="A748" s="258" t="s">
        <v>675</v>
      </c>
      <c r="B748" s="238"/>
      <c r="C748" s="243"/>
      <c r="D748" s="239"/>
      <c r="E748" s="237"/>
    </row>
    <row r="749" s="61" customFormat="1" ht="15" customHeight="1" spans="1:5">
      <c r="A749" s="258" t="s">
        <v>676</v>
      </c>
      <c r="B749" s="242"/>
      <c r="C749" s="243"/>
      <c r="D749" s="239"/>
      <c r="E749" s="237"/>
    </row>
    <row r="750" s="61" customFormat="1" ht="15" customHeight="1" spans="1:5">
      <c r="A750" s="258" t="s">
        <v>677</v>
      </c>
      <c r="B750" s="242"/>
      <c r="C750" s="243"/>
      <c r="D750" s="239"/>
      <c r="E750" s="237"/>
    </row>
    <row r="751" s="61" customFormat="1" ht="15" customHeight="1" spans="1:5">
      <c r="A751" s="258" t="s">
        <v>678</v>
      </c>
      <c r="B751" s="242"/>
      <c r="C751" s="243"/>
      <c r="D751" s="239"/>
      <c r="E751" s="237"/>
    </row>
    <row r="752" s="61" customFormat="1" ht="15" customHeight="1" spans="1:5">
      <c r="A752" s="258" t="s">
        <v>679</v>
      </c>
      <c r="B752" s="242"/>
      <c r="C752" s="243"/>
      <c r="D752" s="239"/>
      <c r="E752" s="237"/>
    </row>
    <row r="753" s="61" customFormat="1" ht="15" customHeight="1" spans="1:5">
      <c r="A753" s="258" t="s">
        <v>680</v>
      </c>
      <c r="B753" s="242"/>
      <c r="C753" s="243"/>
      <c r="D753" s="239"/>
      <c r="E753" s="237"/>
    </row>
    <row r="754" s="61" customFormat="1" ht="15" customHeight="1" spans="1:5">
      <c r="A754" s="258" t="s">
        <v>681</v>
      </c>
      <c r="B754" s="242"/>
      <c r="C754" s="243"/>
      <c r="D754" s="239"/>
      <c r="E754" s="237"/>
    </row>
    <row r="755" s="61" customFormat="1" ht="15" customHeight="1" spans="1:5">
      <c r="A755" s="258" t="s">
        <v>682</v>
      </c>
      <c r="B755" s="242"/>
      <c r="C755" s="243"/>
      <c r="D755" s="239"/>
      <c r="E755" s="237"/>
    </row>
    <row r="756" s="61" customFormat="1" ht="15" customHeight="1" spans="1:5">
      <c r="A756" s="258" t="s">
        <v>683</v>
      </c>
      <c r="B756" s="238"/>
      <c r="C756" s="243"/>
      <c r="D756" s="239"/>
      <c r="E756" s="237"/>
    </row>
    <row r="757" s="61" customFormat="1" ht="15" customHeight="1" spans="1:5">
      <c r="A757" s="258" t="s">
        <v>126</v>
      </c>
      <c r="B757" s="242"/>
      <c r="C757" s="243"/>
      <c r="D757" s="239"/>
      <c r="E757" s="237"/>
    </row>
    <row r="758" s="61" customFormat="1" ht="15" customHeight="1" spans="1:5">
      <c r="A758" s="258" t="s">
        <v>127</v>
      </c>
      <c r="B758" s="242"/>
      <c r="C758" s="243"/>
      <c r="D758" s="239"/>
      <c r="E758" s="237"/>
    </row>
    <row r="759" s="61" customFormat="1" ht="15" customHeight="1" spans="1:5">
      <c r="A759" s="258" t="s">
        <v>128</v>
      </c>
      <c r="B759" s="242"/>
      <c r="C759" s="243"/>
      <c r="D759" s="239"/>
      <c r="E759" s="237"/>
    </row>
    <row r="760" s="61" customFormat="1" ht="15" customHeight="1" spans="1:5">
      <c r="A760" s="258" t="s">
        <v>684</v>
      </c>
      <c r="B760" s="242"/>
      <c r="C760" s="243"/>
      <c r="D760" s="239"/>
      <c r="E760" s="237"/>
    </row>
    <row r="761" s="61" customFormat="1" ht="15" customHeight="1" spans="1:5">
      <c r="A761" s="258" t="s">
        <v>685</v>
      </c>
      <c r="B761" s="242"/>
      <c r="C761" s="243"/>
      <c r="D761" s="239"/>
      <c r="E761" s="237"/>
    </row>
    <row r="762" s="61" customFormat="1" ht="15" customHeight="1" spans="1:5">
      <c r="A762" s="258" t="s">
        <v>686</v>
      </c>
      <c r="B762" s="242"/>
      <c r="C762" s="243"/>
      <c r="D762" s="239"/>
      <c r="E762" s="237"/>
    </row>
    <row r="763" s="61" customFormat="1" ht="15" customHeight="1" spans="1:5">
      <c r="A763" s="258" t="s">
        <v>687</v>
      </c>
      <c r="B763" s="242"/>
      <c r="C763" s="243"/>
      <c r="D763" s="239"/>
      <c r="E763" s="237"/>
    </row>
    <row r="764" s="61" customFormat="1" ht="15" customHeight="1" spans="1:5">
      <c r="A764" s="258" t="s">
        <v>688</v>
      </c>
      <c r="B764" s="242"/>
      <c r="C764" s="243"/>
      <c r="D764" s="239"/>
      <c r="E764" s="237"/>
    </row>
    <row r="765" s="61" customFormat="1" ht="15" customHeight="1" spans="1:5">
      <c r="A765" s="258" t="s">
        <v>689</v>
      </c>
      <c r="B765" s="242"/>
      <c r="C765" s="243"/>
      <c r="D765" s="239"/>
      <c r="E765" s="237"/>
    </row>
    <row r="766" s="61" customFormat="1" ht="15" customHeight="1" spans="1:5">
      <c r="A766" s="258" t="s">
        <v>690</v>
      </c>
      <c r="B766" s="242"/>
      <c r="C766" s="243"/>
      <c r="D766" s="239"/>
      <c r="E766" s="237"/>
    </row>
    <row r="767" s="61" customFormat="1" ht="15" customHeight="1" spans="1:5">
      <c r="A767" s="258" t="s">
        <v>167</v>
      </c>
      <c r="B767" s="242"/>
      <c r="C767" s="243"/>
      <c r="D767" s="239"/>
      <c r="E767" s="237"/>
    </row>
    <row r="768" s="61" customFormat="1" ht="15" customHeight="1" spans="1:5">
      <c r="A768" s="258" t="s">
        <v>691</v>
      </c>
      <c r="B768" s="242"/>
      <c r="C768" s="243"/>
      <c r="D768" s="239"/>
      <c r="E768" s="237"/>
    </row>
    <row r="769" s="61" customFormat="1" ht="15" customHeight="1" spans="1:5">
      <c r="A769" s="258" t="s">
        <v>135</v>
      </c>
      <c r="B769" s="242"/>
      <c r="C769" s="243"/>
      <c r="D769" s="239"/>
      <c r="E769" s="237"/>
    </row>
    <row r="770" s="61" customFormat="1" ht="15" customHeight="1" spans="1:5">
      <c r="A770" s="258" t="s">
        <v>692</v>
      </c>
      <c r="B770" s="242"/>
      <c r="C770" s="243"/>
      <c r="D770" s="239"/>
      <c r="E770" s="237"/>
    </row>
    <row r="771" s="61" customFormat="1" ht="15" customHeight="1" spans="1:5">
      <c r="A771" s="258" t="s">
        <v>693</v>
      </c>
      <c r="B771" s="242">
        <v>2438</v>
      </c>
      <c r="C771" s="242">
        <v>2438</v>
      </c>
      <c r="D771" s="239">
        <f t="shared" ref="D771:D775" si="65">C771/B771</f>
        <v>1</v>
      </c>
      <c r="E771" s="237"/>
    </row>
    <row r="772" s="61" customFormat="1" ht="15" customHeight="1" spans="1:5">
      <c r="A772" s="258" t="s">
        <v>694</v>
      </c>
      <c r="B772" s="238">
        <f>B773+B784+B785+B788+B789+B790</f>
        <v>50999</v>
      </c>
      <c r="C772" s="238">
        <f>C773+C784+C785+C788+C789+C790</f>
        <v>51016</v>
      </c>
      <c r="D772" s="239">
        <f t="shared" si="65"/>
        <v>1.00033333986941</v>
      </c>
      <c r="E772" s="237"/>
    </row>
    <row r="773" s="61" customFormat="1" ht="15" customHeight="1" spans="1:5">
      <c r="A773" s="258" t="s">
        <v>695</v>
      </c>
      <c r="B773" s="238">
        <f>SUM(B774:B783)</f>
        <v>5594</v>
      </c>
      <c r="C773" s="238">
        <f>SUM(C774:C783)</f>
        <v>5600</v>
      </c>
      <c r="D773" s="239">
        <f t="shared" si="65"/>
        <v>1.00107257776189</v>
      </c>
      <c r="E773" s="237"/>
    </row>
    <row r="774" s="61" customFormat="1" ht="15" customHeight="1" spans="1:5">
      <c r="A774" s="258" t="s">
        <v>126</v>
      </c>
      <c r="B774" s="242">
        <v>1500</v>
      </c>
      <c r="C774" s="242">
        <v>1500</v>
      </c>
      <c r="D774" s="239">
        <f t="shared" si="65"/>
        <v>1</v>
      </c>
      <c r="E774" s="237"/>
    </row>
    <row r="775" s="61" customFormat="1" ht="15" customHeight="1" spans="1:5">
      <c r="A775" s="258" t="s">
        <v>127</v>
      </c>
      <c r="B775" s="242">
        <v>1790</v>
      </c>
      <c r="C775" s="242">
        <v>1800</v>
      </c>
      <c r="D775" s="239">
        <f t="shared" si="65"/>
        <v>1.00558659217877</v>
      </c>
      <c r="E775" s="237"/>
    </row>
    <row r="776" s="61" customFormat="1" ht="15" customHeight="1" spans="1:5">
      <c r="A776" s="258" t="s">
        <v>128</v>
      </c>
      <c r="B776" s="242"/>
      <c r="C776" s="242"/>
      <c r="D776" s="239"/>
      <c r="E776" s="237"/>
    </row>
    <row r="777" s="61" customFormat="1" ht="15" customHeight="1" spans="1:5">
      <c r="A777" s="258" t="s">
        <v>696</v>
      </c>
      <c r="B777" s="242">
        <v>629</v>
      </c>
      <c r="C777" s="242">
        <v>630</v>
      </c>
      <c r="D777" s="239">
        <f t="shared" ref="D777:D781" si="66">C777/B777</f>
        <v>1.00158982511924</v>
      </c>
      <c r="E777" s="237"/>
    </row>
    <row r="778" s="61" customFormat="1" ht="15" customHeight="1" spans="1:5">
      <c r="A778" s="258" t="s">
        <v>697</v>
      </c>
      <c r="B778" s="242"/>
      <c r="C778" s="242"/>
      <c r="D778" s="239"/>
      <c r="E778" s="237"/>
    </row>
    <row r="779" s="61" customFormat="1" ht="15" customHeight="1" spans="1:5">
      <c r="A779" s="258" t="s">
        <v>698</v>
      </c>
      <c r="B779" s="242">
        <v>532</v>
      </c>
      <c r="C779" s="242">
        <v>530</v>
      </c>
      <c r="D779" s="239">
        <f t="shared" si="66"/>
        <v>0.996240601503759</v>
      </c>
      <c r="E779" s="237"/>
    </row>
    <row r="780" s="61" customFormat="1" ht="15" customHeight="1" spans="1:5">
      <c r="A780" s="258" t="s">
        <v>699</v>
      </c>
      <c r="B780" s="242">
        <v>492</v>
      </c>
      <c r="C780" s="242">
        <v>490</v>
      </c>
      <c r="D780" s="239">
        <f t="shared" si="66"/>
        <v>0.995934959349594</v>
      </c>
      <c r="E780" s="237"/>
    </row>
    <row r="781" s="61" customFormat="1" ht="15" customHeight="1" spans="1:5">
      <c r="A781" s="258" t="s">
        <v>700</v>
      </c>
      <c r="B781" s="242">
        <v>292</v>
      </c>
      <c r="C781" s="242">
        <v>290</v>
      </c>
      <c r="D781" s="239">
        <f t="shared" si="66"/>
        <v>0.993150684931507</v>
      </c>
      <c r="E781" s="237"/>
    </row>
    <row r="782" s="61" customFormat="1" ht="15" customHeight="1" spans="1:5">
      <c r="A782" s="258" t="s">
        <v>701</v>
      </c>
      <c r="B782" s="242"/>
      <c r="C782" s="242"/>
      <c r="D782" s="239"/>
      <c r="E782" s="237"/>
    </row>
    <row r="783" s="61" customFormat="1" ht="15" customHeight="1" spans="1:5">
      <c r="A783" s="258" t="s">
        <v>702</v>
      </c>
      <c r="B783" s="242">
        <v>359</v>
      </c>
      <c r="C783" s="242">
        <v>360</v>
      </c>
      <c r="D783" s="239">
        <f t="shared" ref="D783:D788" si="67">C783/B783</f>
        <v>1.00278551532033</v>
      </c>
      <c r="E783" s="237"/>
    </row>
    <row r="784" s="61" customFormat="1" ht="15" customHeight="1" spans="1:5">
      <c r="A784" s="258" t="s">
        <v>703</v>
      </c>
      <c r="B784" s="242">
        <v>296</v>
      </c>
      <c r="C784" s="242">
        <v>296</v>
      </c>
      <c r="D784" s="239">
        <f t="shared" si="67"/>
        <v>1</v>
      </c>
      <c r="E784" s="237"/>
    </row>
    <row r="785" s="61" customFormat="1" ht="15" customHeight="1" spans="1:5">
      <c r="A785" s="258" t="s">
        <v>704</v>
      </c>
      <c r="B785" s="238">
        <f>SUM(B786:B787)</f>
        <v>39608</v>
      </c>
      <c r="C785" s="238">
        <f>SUM(C786:C787)</f>
        <v>39650</v>
      </c>
      <c r="D785" s="239">
        <f t="shared" si="67"/>
        <v>1.00106039184003</v>
      </c>
      <c r="E785" s="237"/>
    </row>
    <row r="786" s="61" customFormat="1" ht="15" customHeight="1" spans="1:5">
      <c r="A786" s="258" t="s">
        <v>705</v>
      </c>
      <c r="B786" s="242">
        <v>39559</v>
      </c>
      <c r="C786" s="242">
        <v>39600</v>
      </c>
      <c r="D786" s="239">
        <f t="shared" si="67"/>
        <v>1.0010364266033</v>
      </c>
      <c r="E786" s="237"/>
    </row>
    <row r="787" s="61" customFormat="1" ht="15" customHeight="1" spans="1:5">
      <c r="A787" s="258" t="s">
        <v>706</v>
      </c>
      <c r="B787" s="242">
        <v>49</v>
      </c>
      <c r="C787" s="242">
        <v>50</v>
      </c>
      <c r="D787" s="239">
        <f t="shared" si="67"/>
        <v>1.02040816326531</v>
      </c>
      <c r="E787" s="237"/>
    </row>
    <row r="788" s="61" customFormat="1" ht="15" customHeight="1" spans="1:5">
      <c r="A788" s="258" t="s">
        <v>707</v>
      </c>
      <c r="B788" s="242">
        <v>5127</v>
      </c>
      <c r="C788" s="242">
        <v>5100</v>
      </c>
      <c r="D788" s="239">
        <f t="shared" si="67"/>
        <v>0.994733762434172</v>
      </c>
      <c r="E788" s="237"/>
    </row>
    <row r="789" s="61" customFormat="1" ht="15" customHeight="1" spans="1:5">
      <c r="A789" s="258" t="s">
        <v>708</v>
      </c>
      <c r="B789" s="242"/>
      <c r="C789" s="242"/>
      <c r="D789" s="239"/>
      <c r="E789" s="237"/>
    </row>
    <row r="790" s="61" customFormat="1" ht="15" customHeight="1" spans="1:5">
      <c r="A790" s="258" t="s">
        <v>709</v>
      </c>
      <c r="B790" s="242">
        <v>374</v>
      </c>
      <c r="C790" s="242">
        <v>370</v>
      </c>
      <c r="D790" s="239">
        <f t="shared" ref="D790:D794" si="68">C790/B790</f>
        <v>0.989304812834225</v>
      </c>
      <c r="E790" s="237"/>
    </row>
    <row r="791" s="61" customFormat="1" ht="15" customHeight="1" spans="1:5">
      <c r="A791" s="258" t="s">
        <v>710</v>
      </c>
      <c r="B791" s="238">
        <f>B792+B818+B843+B871+B882+B889+B896+B899</f>
        <v>74165</v>
      </c>
      <c r="C791" s="238">
        <f>C792+C818+C843+C871+C882+C889+C896+C899</f>
        <v>150350</v>
      </c>
      <c r="D791" s="239">
        <f t="shared" si="68"/>
        <v>2.02723656711387</v>
      </c>
      <c r="E791" s="237"/>
    </row>
    <row r="792" s="61" customFormat="1" ht="15" customHeight="1" spans="1:5">
      <c r="A792" s="258" t="s">
        <v>711</v>
      </c>
      <c r="B792" s="238">
        <f>SUM(B793:B817)</f>
        <v>29052</v>
      </c>
      <c r="C792" s="238">
        <f>SUM(C793:C817)</f>
        <v>31554</v>
      </c>
      <c r="D792" s="239">
        <f t="shared" si="68"/>
        <v>1.08612143742255</v>
      </c>
      <c r="E792" s="237"/>
    </row>
    <row r="793" s="61" customFormat="1" ht="15" customHeight="1" spans="1:5">
      <c r="A793" s="258" t="s">
        <v>126</v>
      </c>
      <c r="B793" s="242">
        <v>3027</v>
      </c>
      <c r="C793" s="242">
        <v>3000</v>
      </c>
      <c r="D793" s="239">
        <f t="shared" si="68"/>
        <v>0.991080277502478</v>
      </c>
      <c r="E793" s="237"/>
    </row>
    <row r="794" s="61" customFormat="1" ht="15" customHeight="1" spans="1:5">
      <c r="A794" s="258" t="s">
        <v>127</v>
      </c>
      <c r="B794" s="242">
        <v>381</v>
      </c>
      <c r="C794" s="242">
        <v>380</v>
      </c>
      <c r="D794" s="239">
        <f t="shared" si="68"/>
        <v>0.99737532808399</v>
      </c>
      <c r="E794" s="237"/>
    </row>
    <row r="795" s="61" customFormat="1" ht="15" customHeight="1" spans="1:5">
      <c r="A795" s="258" t="s">
        <v>128</v>
      </c>
      <c r="B795" s="242"/>
      <c r="C795" s="242"/>
      <c r="D795" s="239"/>
      <c r="E795" s="237"/>
    </row>
    <row r="796" s="61" customFormat="1" ht="15" customHeight="1" spans="1:5">
      <c r="A796" s="258" t="s">
        <v>135</v>
      </c>
      <c r="B796" s="242">
        <v>2468</v>
      </c>
      <c r="C796" s="242">
        <v>2500</v>
      </c>
      <c r="D796" s="239">
        <f t="shared" ref="D796:D800" si="69">C796/B796</f>
        <v>1.0129659643436</v>
      </c>
      <c r="E796" s="237"/>
    </row>
    <row r="797" s="61" customFormat="1" ht="15" customHeight="1" spans="1:5">
      <c r="A797" s="258" t="s">
        <v>712</v>
      </c>
      <c r="B797" s="242"/>
      <c r="C797" s="242"/>
      <c r="D797" s="239"/>
      <c r="E797" s="237"/>
    </row>
    <row r="798" s="61" customFormat="1" ht="15" customHeight="1" spans="1:5">
      <c r="A798" s="258" t="s">
        <v>713</v>
      </c>
      <c r="B798" s="242">
        <v>130</v>
      </c>
      <c r="C798" s="242">
        <v>130</v>
      </c>
      <c r="D798" s="239">
        <f t="shared" si="69"/>
        <v>1</v>
      </c>
      <c r="E798" s="237"/>
    </row>
    <row r="799" s="61" customFormat="1" ht="15" customHeight="1" spans="1:5">
      <c r="A799" s="258" t="s">
        <v>714</v>
      </c>
      <c r="B799" s="242">
        <v>293</v>
      </c>
      <c r="C799" s="242">
        <v>290</v>
      </c>
      <c r="D799" s="239">
        <f t="shared" si="69"/>
        <v>0.989761092150171</v>
      </c>
      <c r="E799" s="237"/>
    </row>
    <row r="800" s="61" customFormat="1" ht="15" customHeight="1" spans="1:5">
      <c r="A800" s="258" t="s">
        <v>715</v>
      </c>
      <c r="B800" s="242">
        <v>42</v>
      </c>
      <c r="C800" s="242">
        <v>40</v>
      </c>
      <c r="D800" s="239">
        <f t="shared" si="69"/>
        <v>0.952380952380952</v>
      </c>
      <c r="E800" s="237"/>
    </row>
    <row r="801" s="61" customFormat="1" ht="15" customHeight="1" spans="1:5">
      <c r="A801" s="258" t="s">
        <v>716</v>
      </c>
      <c r="B801" s="242"/>
      <c r="C801" s="242"/>
      <c r="D801" s="239"/>
      <c r="E801" s="237"/>
    </row>
    <row r="802" s="61" customFormat="1" ht="15" customHeight="1" spans="1:5">
      <c r="A802" s="258" t="s">
        <v>717</v>
      </c>
      <c r="B802" s="242">
        <v>23</v>
      </c>
      <c r="C802" s="242">
        <v>20</v>
      </c>
      <c r="D802" s="239">
        <f t="shared" ref="D802:D812" si="70">C802/B802</f>
        <v>0.869565217391304</v>
      </c>
      <c r="E802" s="237"/>
    </row>
    <row r="803" s="61" customFormat="1" ht="15" customHeight="1" spans="1:5">
      <c r="A803" s="258" t="s">
        <v>718</v>
      </c>
      <c r="B803" s="242"/>
      <c r="C803" s="242"/>
      <c r="D803" s="239"/>
      <c r="E803" s="237"/>
    </row>
    <row r="804" s="61" customFormat="1" ht="15" customHeight="1" spans="1:5">
      <c r="A804" s="258" t="s">
        <v>719</v>
      </c>
      <c r="B804" s="242"/>
      <c r="C804" s="242"/>
      <c r="D804" s="239"/>
      <c r="E804" s="237"/>
    </row>
    <row r="805" s="61" customFormat="1" ht="15" customHeight="1" spans="1:5">
      <c r="A805" s="258" t="s">
        <v>720</v>
      </c>
      <c r="B805" s="242">
        <v>265</v>
      </c>
      <c r="C805" s="242">
        <v>265</v>
      </c>
      <c r="D805" s="239">
        <f t="shared" si="70"/>
        <v>1</v>
      </c>
      <c r="E805" s="237"/>
    </row>
    <row r="806" s="61" customFormat="1" ht="15" customHeight="1" spans="1:5">
      <c r="A806" s="258" t="s">
        <v>721</v>
      </c>
      <c r="B806" s="242"/>
      <c r="C806" s="242"/>
      <c r="D806" s="239"/>
      <c r="E806" s="237"/>
    </row>
    <row r="807" s="61" customFormat="1" ht="15" customHeight="1" spans="1:5">
      <c r="A807" s="258" t="s">
        <v>722</v>
      </c>
      <c r="B807" s="242">
        <v>774</v>
      </c>
      <c r="C807" s="242">
        <v>770</v>
      </c>
      <c r="D807" s="239">
        <f t="shared" si="70"/>
        <v>0.994832041343669</v>
      </c>
      <c r="E807" s="237"/>
    </row>
    <row r="808" s="61" customFormat="1" ht="15" customHeight="1" spans="1:5">
      <c r="A808" s="258" t="s">
        <v>723</v>
      </c>
      <c r="B808" s="242">
        <v>8960</v>
      </c>
      <c r="C808" s="242">
        <v>9000</v>
      </c>
      <c r="D808" s="239">
        <f t="shared" si="70"/>
        <v>1.00446428571429</v>
      </c>
      <c r="E808" s="237"/>
    </row>
    <row r="809" s="61" customFormat="1" ht="15" customHeight="1" spans="1:5">
      <c r="A809" s="258" t="s">
        <v>724</v>
      </c>
      <c r="B809" s="242">
        <v>414</v>
      </c>
      <c r="C809" s="242">
        <v>400</v>
      </c>
      <c r="D809" s="239">
        <f t="shared" si="70"/>
        <v>0.966183574879227</v>
      </c>
      <c r="E809" s="237"/>
    </row>
    <row r="810" s="61" customFormat="1" ht="15" customHeight="1" spans="1:5">
      <c r="A810" s="258" t="s">
        <v>725</v>
      </c>
      <c r="B810" s="242">
        <v>324</v>
      </c>
      <c r="C810" s="242">
        <v>320</v>
      </c>
      <c r="D810" s="239">
        <f t="shared" si="70"/>
        <v>0.987654320987654</v>
      </c>
      <c r="E810" s="237"/>
    </row>
    <row r="811" s="61" customFormat="1" ht="15" customHeight="1" spans="1:5">
      <c r="A811" s="258" t="s">
        <v>726</v>
      </c>
      <c r="B811" s="242">
        <v>574</v>
      </c>
      <c r="C811" s="242">
        <v>550</v>
      </c>
      <c r="D811" s="239">
        <f t="shared" si="70"/>
        <v>0.958188153310105</v>
      </c>
      <c r="E811" s="237"/>
    </row>
    <row r="812" s="61" customFormat="1" ht="15" customHeight="1" spans="1:5">
      <c r="A812" s="258" t="s">
        <v>727</v>
      </c>
      <c r="B812" s="242">
        <v>1924</v>
      </c>
      <c r="C812" s="242">
        <v>1900</v>
      </c>
      <c r="D812" s="239">
        <f t="shared" si="70"/>
        <v>0.987525987525988</v>
      </c>
      <c r="E812" s="237"/>
    </row>
    <row r="813" s="61" customFormat="1" ht="15" customHeight="1" spans="1:5">
      <c r="A813" s="258" t="s">
        <v>728</v>
      </c>
      <c r="B813" s="242"/>
      <c r="C813" s="242"/>
      <c r="D813" s="239"/>
      <c r="E813" s="237"/>
    </row>
    <row r="814" s="61" customFormat="1" ht="15" customHeight="1" spans="1:5">
      <c r="A814" s="258" t="s">
        <v>729</v>
      </c>
      <c r="B814" s="242">
        <v>90</v>
      </c>
      <c r="C814" s="242">
        <v>90</v>
      </c>
      <c r="D814" s="239">
        <f t="shared" ref="D814:D820" si="71">C814/B814</f>
        <v>1</v>
      </c>
      <c r="E814" s="237"/>
    </row>
    <row r="815" s="61" customFormat="1" ht="15" customHeight="1" spans="1:5">
      <c r="A815" s="258" t="s">
        <v>730</v>
      </c>
      <c r="B815" s="242">
        <v>37</v>
      </c>
      <c r="C815" s="242">
        <v>37</v>
      </c>
      <c r="D815" s="239">
        <f t="shared" si="71"/>
        <v>1</v>
      </c>
      <c r="E815" s="237"/>
    </row>
    <row r="816" s="61" customFormat="1" ht="15" customHeight="1" spans="1:5">
      <c r="A816" s="258" t="s">
        <v>731</v>
      </c>
      <c r="B816" s="242">
        <v>7662</v>
      </c>
      <c r="C816" s="242">
        <v>10162</v>
      </c>
      <c r="D816" s="239">
        <f t="shared" si="71"/>
        <v>1.3262855651266</v>
      </c>
      <c r="E816" s="237"/>
    </row>
    <row r="817" s="61" customFormat="1" ht="15" customHeight="1" spans="1:5">
      <c r="A817" s="258" t="s">
        <v>732</v>
      </c>
      <c r="B817" s="242">
        <v>1664</v>
      </c>
      <c r="C817" s="242">
        <v>1700</v>
      </c>
      <c r="D817" s="239">
        <f t="shared" si="71"/>
        <v>1.02163461538462</v>
      </c>
      <c r="E817" s="237"/>
    </row>
    <row r="818" s="61" customFormat="1" ht="15" customHeight="1" spans="1:5">
      <c r="A818" s="258" t="s">
        <v>733</v>
      </c>
      <c r="B818" s="238">
        <f>SUM(B819:B842)</f>
        <v>7645</v>
      </c>
      <c r="C818" s="238">
        <f>SUM(C819:C842)</f>
        <v>7515</v>
      </c>
      <c r="D818" s="239">
        <f t="shared" si="71"/>
        <v>0.982995421844343</v>
      </c>
      <c r="E818" s="237"/>
    </row>
    <row r="819" s="61" customFormat="1" ht="15" customHeight="1" spans="1:5">
      <c r="A819" s="258" t="s">
        <v>126</v>
      </c>
      <c r="B819" s="242">
        <v>1425</v>
      </c>
      <c r="C819" s="242">
        <v>1425</v>
      </c>
      <c r="D819" s="239">
        <f t="shared" si="71"/>
        <v>1</v>
      </c>
      <c r="E819" s="237"/>
    </row>
    <row r="820" s="61" customFormat="1" ht="15" customHeight="1" spans="1:5">
      <c r="A820" s="258" t="s">
        <v>127</v>
      </c>
      <c r="B820" s="242">
        <v>370</v>
      </c>
      <c r="C820" s="242">
        <v>370</v>
      </c>
      <c r="D820" s="239">
        <f t="shared" si="71"/>
        <v>1</v>
      </c>
      <c r="E820" s="237"/>
    </row>
    <row r="821" s="61" customFormat="1" ht="15" customHeight="1" spans="1:5">
      <c r="A821" s="258" t="s">
        <v>128</v>
      </c>
      <c r="B821" s="242"/>
      <c r="C821" s="242"/>
      <c r="D821" s="239"/>
      <c r="E821" s="237"/>
    </row>
    <row r="822" s="61" customFormat="1" ht="15" customHeight="1" spans="1:5">
      <c r="A822" s="258" t="s">
        <v>734</v>
      </c>
      <c r="B822" s="242">
        <v>590</v>
      </c>
      <c r="C822" s="242">
        <v>590</v>
      </c>
      <c r="D822" s="239">
        <f t="shared" ref="D822:D826" si="72">C822/B822</f>
        <v>1</v>
      </c>
      <c r="E822" s="237"/>
    </row>
    <row r="823" s="61" customFormat="1" ht="15" customHeight="1" spans="1:5">
      <c r="A823" s="258" t="s">
        <v>735</v>
      </c>
      <c r="B823" s="242">
        <v>767</v>
      </c>
      <c r="C823" s="242">
        <v>770</v>
      </c>
      <c r="D823" s="239">
        <f t="shared" si="72"/>
        <v>1.00391134289439</v>
      </c>
      <c r="E823" s="237"/>
    </row>
    <row r="824" s="61" customFormat="1" ht="15" customHeight="1" spans="1:5">
      <c r="A824" s="258" t="s">
        <v>736</v>
      </c>
      <c r="B824" s="242"/>
      <c r="C824" s="242"/>
      <c r="D824" s="239"/>
      <c r="E824" s="237"/>
    </row>
    <row r="825" s="61" customFormat="1" ht="15" customHeight="1" spans="1:5">
      <c r="A825" s="258" t="s">
        <v>737</v>
      </c>
      <c r="B825" s="242"/>
      <c r="C825" s="242"/>
      <c r="D825" s="239"/>
      <c r="E825" s="237"/>
    </row>
    <row r="826" s="61" customFormat="1" ht="15" customHeight="1" spans="1:5">
      <c r="A826" s="258" t="s">
        <v>738</v>
      </c>
      <c r="B826" s="242">
        <v>1970</v>
      </c>
      <c r="C826" s="242">
        <v>2000</v>
      </c>
      <c r="D826" s="239">
        <f t="shared" si="72"/>
        <v>1.01522842639594</v>
      </c>
      <c r="E826" s="237"/>
    </row>
    <row r="827" s="61" customFormat="1" ht="15" customHeight="1" spans="1:5">
      <c r="A827" s="258" t="s">
        <v>739</v>
      </c>
      <c r="B827" s="242"/>
      <c r="C827" s="242"/>
      <c r="D827" s="239"/>
      <c r="E827" s="237"/>
    </row>
    <row r="828" s="61" customFormat="1" ht="15" customHeight="1" spans="1:5">
      <c r="A828" s="258" t="s">
        <v>740</v>
      </c>
      <c r="B828" s="242">
        <v>30</v>
      </c>
      <c r="C828" s="242">
        <v>30</v>
      </c>
      <c r="D828" s="239">
        <f t="shared" ref="D828:D830" si="73">C828/B828</f>
        <v>1</v>
      </c>
      <c r="E828" s="237"/>
    </row>
    <row r="829" s="61" customFormat="1" ht="15" customHeight="1" spans="1:5">
      <c r="A829" s="258" t="s">
        <v>741</v>
      </c>
      <c r="B829" s="242">
        <v>288</v>
      </c>
      <c r="C829" s="242">
        <v>300</v>
      </c>
      <c r="D829" s="239">
        <f t="shared" si="73"/>
        <v>1.04166666666667</v>
      </c>
      <c r="E829" s="237"/>
    </row>
    <row r="830" s="61" customFormat="1" ht="15" customHeight="1" spans="1:5">
      <c r="A830" s="258" t="s">
        <v>742</v>
      </c>
      <c r="B830" s="242">
        <v>329</v>
      </c>
      <c r="C830" s="242">
        <v>300</v>
      </c>
      <c r="D830" s="239">
        <f t="shared" si="73"/>
        <v>0.911854103343465</v>
      </c>
      <c r="E830" s="237"/>
    </row>
    <row r="831" s="61" customFormat="1" ht="15" customHeight="1" spans="1:5">
      <c r="A831" s="258" t="s">
        <v>743</v>
      </c>
      <c r="B831" s="242"/>
      <c r="C831" s="242"/>
      <c r="D831" s="239"/>
      <c r="E831" s="237"/>
    </row>
    <row r="832" s="61" customFormat="1" ht="15" customHeight="1" spans="1:5">
      <c r="A832" s="258" t="s">
        <v>744</v>
      </c>
      <c r="B832" s="242"/>
      <c r="C832" s="242"/>
      <c r="D832" s="239"/>
      <c r="E832" s="237"/>
    </row>
    <row r="833" s="61" customFormat="1" ht="15" customHeight="1" spans="1:5">
      <c r="A833" s="258" t="s">
        <v>745</v>
      </c>
      <c r="B833" s="242">
        <v>184</v>
      </c>
      <c r="C833" s="242">
        <v>200</v>
      </c>
      <c r="D833" s="239">
        <f>C833/B833</f>
        <v>1.08695652173913</v>
      </c>
      <c r="E833" s="237"/>
    </row>
    <row r="834" s="61" customFormat="1" ht="15" customHeight="1" spans="1:5">
      <c r="A834" s="258" t="s">
        <v>746</v>
      </c>
      <c r="B834" s="242"/>
      <c r="C834" s="242"/>
      <c r="D834" s="239"/>
      <c r="E834" s="237"/>
    </row>
    <row r="835" s="61" customFormat="1" ht="15" customHeight="1" spans="1:5">
      <c r="A835" s="258" t="s">
        <v>747</v>
      </c>
      <c r="B835" s="242"/>
      <c r="C835" s="242"/>
      <c r="D835" s="239"/>
      <c r="E835" s="237"/>
    </row>
    <row r="836" s="61" customFormat="1" ht="15" customHeight="1" spans="1:5">
      <c r="A836" s="258" t="s">
        <v>748</v>
      </c>
      <c r="B836" s="242"/>
      <c r="C836" s="242"/>
      <c r="D836" s="239"/>
      <c r="E836" s="237"/>
    </row>
    <row r="837" s="61" customFormat="1" ht="15" customHeight="1" spans="1:5">
      <c r="A837" s="258" t="s">
        <v>749</v>
      </c>
      <c r="B837" s="242"/>
      <c r="C837" s="242"/>
      <c r="D837" s="239"/>
      <c r="E837" s="237"/>
    </row>
    <row r="838" s="61" customFormat="1" ht="15" customHeight="1" spans="1:5">
      <c r="A838" s="258" t="s">
        <v>750</v>
      </c>
      <c r="B838" s="242">
        <v>26</v>
      </c>
      <c r="C838" s="242">
        <v>30</v>
      </c>
      <c r="D838" s="239">
        <f t="shared" ref="D838:D845" si="74">C838/B838</f>
        <v>1.15384615384615</v>
      </c>
      <c r="E838" s="237"/>
    </row>
    <row r="839" s="61" customFormat="1" ht="15" customHeight="1" spans="1:5">
      <c r="A839" s="258" t="s">
        <v>751</v>
      </c>
      <c r="B839" s="242"/>
      <c r="C839" s="242"/>
      <c r="D839" s="239"/>
      <c r="E839" s="237"/>
    </row>
    <row r="840" s="61" customFormat="1" ht="15" customHeight="1" spans="1:5">
      <c r="A840" s="258" t="s">
        <v>752</v>
      </c>
      <c r="B840" s="242"/>
      <c r="C840" s="242"/>
      <c r="D840" s="239"/>
      <c r="E840" s="237"/>
    </row>
    <row r="841" s="61" customFormat="1" ht="15" customHeight="1" spans="1:5">
      <c r="A841" s="258" t="s">
        <v>718</v>
      </c>
      <c r="B841" s="242"/>
      <c r="C841" s="242"/>
      <c r="D841" s="239"/>
      <c r="E841" s="237"/>
    </row>
    <row r="842" s="61" customFormat="1" ht="15" customHeight="1" spans="1:5">
      <c r="A842" s="258" t="s">
        <v>753</v>
      </c>
      <c r="B842" s="242">
        <v>1666</v>
      </c>
      <c r="C842" s="242">
        <v>1500</v>
      </c>
      <c r="D842" s="239">
        <f t="shared" si="74"/>
        <v>0.900360144057623</v>
      </c>
      <c r="E842" s="237"/>
    </row>
    <row r="843" s="61" customFormat="1" ht="15" customHeight="1" spans="1:5">
      <c r="A843" s="258" t="s">
        <v>754</v>
      </c>
      <c r="B843" s="238">
        <f>SUM(B844:B870)</f>
        <v>11649</v>
      </c>
      <c r="C843" s="238">
        <f>SUM(C844:C870)</f>
        <v>85191</v>
      </c>
      <c r="D843" s="239">
        <f t="shared" si="74"/>
        <v>7.31315992789081</v>
      </c>
      <c r="E843" s="237"/>
    </row>
    <row r="844" s="61" customFormat="1" ht="15" customHeight="1" spans="1:5">
      <c r="A844" s="258" t="s">
        <v>126</v>
      </c>
      <c r="B844" s="242">
        <v>3707</v>
      </c>
      <c r="C844" s="242">
        <v>3700</v>
      </c>
      <c r="D844" s="239">
        <f t="shared" si="74"/>
        <v>0.998111680604262</v>
      </c>
      <c r="E844" s="237"/>
    </row>
    <row r="845" s="61" customFormat="1" ht="15" customHeight="1" spans="1:5">
      <c r="A845" s="258" t="s">
        <v>127</v>
      </c>
      <c r="B845" s="242">
        <v>623</v>
      </c>
      <c r="C845" s="242">
        <v>620</v>
      </c>
      <c r="D845" s="239">
        <f t="shared" si="74"/>
        <v>0.995184590690209</v>
      </c>
      <c r="E845" s="237"/>
    </row>
    <row r="846" s="61" customFormat="1" ht="15" customHeight="1" spans="1:5">
      <c r="A846" s="258" t="s">
        <v>128</v>
      </c>
      <c r="B846" s="242"/>
      <c r="C846" s="242"/>
      <c r="D846" s="239"/>
      <c r="E846" s="237"/>
    </row>
    <row r="847" s="61" customFormat="1" ht="15" customHeight="1" spans="1:5">
      <c r="A847" s="258" t="s">
        <v>755</v>
      </c>
      <c r="B847" s="242">
        <v>7</v>
      </c>
      <c r="C847" s="242">
        <v>10</v>
      </c>
      <c r="D847" s="239">
        <f t="shared" ref="D847:D849" si="75">C847/B847</f>
        <v>1.42857142857143</v>
      </c>
      <c r="E847" s="237"/>
    </row>
    <row r="848" s="61" customFormat="1" ht="15" customHeight="1" spans="1:5">
      <c r="A848" s="258" t="s">
        <v>756</v>
      </c>
      <c r="B848" s="242">
        <v>2647</v>
      </c>
      <c r="C848" s="242">
        <v>76216</v>
      </c>
      <c r="D848" s="239">
        <f t="shared" si="75"/>
        <v>28.7933509633547</v>
      </c>
      <c r="E848" s="237"/>
    </row>
    <row r="849" s="61" customFormat="1" ht="15" customHeight="1" spans="1:5">
      <c r="A849" s="258" t="s">
        <v>757</v>
      </c>
      <c r="B849" s="242">
        <v>1005</v>
      </c>
      <c r="C849" s="242">
        <v>1000</v>
      </c>
      <c r="D849" s="239">
        <f t="shared" si="75"/>
        <v>0.995024875621891</v>
      </c>
      <c r="E849" s="237"/>
    </row>
    <row r="850" s="61" customFormat="1" ht="15" customHeight="1" spans="1:5">
      <c r="A850" s="258" t="s">
        <v>758</v>
      </c>
      <c r="B850" s="242"/>
      <c r="C850" s="242"/>
      <c r="D850" s="239"/>
      <c r="E850" s="237"/>
    </row>
    <row r="851" s="61" customFormat="1" ht="15" customHeight="1" spans="1:5">
      <c r="A851" s="258" t="s">
        <v>759</v>
      </c>
      <c r="B851" s="242"/>
      <c r="C851" s="242"/>
      <c r="D851" s="239"/>
      <c r="E851" s="237"/>
    </row>
    <row r="852" s="61" customFormat="1" ht="15" customHeight="1" spans="1:5">
      <c r="A852" s="258" t="s">
        <v>760</v>
      </c>
      <c r="B852" s="242"/>
      <c r="C852" s="242"/>
      <c r="D852" s="239"/>
      <c r="E852" s="237"/>
    </row>
    <row r="853" s="61" customFormat="1" ht="15" customHeight="1" spans="1:5">
      <c r="A853" s="258" t="s">
        <v>761</v>
      </c>
      <c r="B853" s="242">
        <v>717</v>
      </c>
      <c r="C853" s="242">
        <v>720</v>
      </c>
      <c r="D853" s="239">
        <f t="shared" ref="D853:D859" si="76">C853/B853</f>
        <v>1.00418410041841</v>
      </c>
      <c r="E853" s="237"/>
    </row>
    <row r="854" s="61" customFormat="1" ht="15" customHeight="1" spans="1:5">
      <c r="A854" s="258" t="s">
        <v>762</v>
      </c>
      <c r="B854" s="242">
        <v>57</v>
      </c>
      <c r="C854" s="242">
        <v>50</v>
      </c>
      <c r="D854" s="239">
        <f t="shared" si="76"/>
        <v>0.87719298245614</v>
      </c>
      <c r="E854" s="237"/>
    </row>
    <row r="855" s="61" customFormat="1" ht="15" customHeight="1" spans="1:5">
      <c r="A855" s="258" t="s">
        <v>763</v>
      </c>
      <c r="B855" s="242"/>
      <c r="C855" s="242"/>
      <c r="D855" s="239"/>
      <c r="E855" s="237"/>
    </row>
    <row r="856" s="61" customFormat="1" ht="15" customHeight="1" spans="1:5">
      <c r="A856" s="258" t="s">
        <v>764</v>
      </c>
      <c r="B856" s="242"/>
      <c r="C856" s="242"/>
      <c r="D856" s="239"/>
      <c r="E856" s="237"/>
    </row>
    <row r="857" s="61" customFormat="1" ht="15" customHeight="1" spans="1:5">
      <c r="A857" s="258" t="s">
        <v>765</v>
      </c>
      <c r="B857" s="242">
        <v>285</v>
      </c>
      <c r="C857" s="242">
        <v>280</v>
      </c>
      <c r="D857" s="239">
        <f t="shared" si="76"/>
        <v>0.982456140350877</v>
      </c>
      <c r="E857" s="237"/>
    </row>
    <row r="858" s="61" customFormat="1" ht="15" customHeight="1" spans="1:5">
      <c r="A858" s="258" t="s">
        <v>766</v>
      </c>
      <c r="B858" s="242">
        <v>421</v>
      </c>
      <c r="C858" s="242">
        <v>420</v>
      </c>
      <c r="D858" s="239">
        <f t="shared" si="76"/>
        <v>0.997624703087886</v>
      </c>
      <c r="E858" s="237"/>
    </row>
    <row r="859" s="61" customFormat="1" ht="15" customHeight="1" spans="1:5">
      <c r="A859" s="258" t="s">
        <v>767</v>
      </c>
      <c r="B859" s="242">
        <v>102</v>
      </c>
      <c r="C859" s="242">
        <v>100</v>
      </c>
      <c r="D859" s="239">
        <f t="shared" si="76"/>
        <v>0.980392156862745</v>
      </c>
      <c r="E859" s="237"/>
    </row>
    <row r="860" s="61" customFormat="1" ht="15" customHeight="1" spans="1:5">
      <c r="A860" s="258" t="s">
        <v>768</v>
      </c>
      <c r="B860" s="242"/>
      <c r="C860" s="242"/>
      <c r="D860" s="239"/>
      <c r="E860" s="237"/>
    </row>
    <row r="861" s="61" customFormat="1" ht="15" customHeight="1" spans="1:5">
      <c r="A861" s="258" t="s">
        <v>769</v>
      </c>
      <c r="B861" s="242"/>
      <c r="C861" s="242"/>
      <c r="D861" s="239"/>
      <c r="E861" s="237"/>
    </row>
    <row r="862" s="61" customFormat="1" ht="15" customHeight="1" spans="1:5">
      <c r="A862" s="258" t="s">
        <v>770</v>
      </c>
      <c r="B862" s="242">
        <v>153</v>
      </c>
      <c r="C862" s="242">
        <v>150</v>
      </c>
      <c r="D862" s="239">
        <f t="shared" ref="D862:D867" si="77">C862/B862</f>
        <v>0.980392156862745</v>
      </c>
      <c r="E862" s="237"/>
    </row>
    <row r="863" s="61" customFormat="1" ht="15" customHeight="1" spans="1:5">
      <c r="A863" s="258" t="s">
        <v>771</v>
      </c>
      <c r="B863" s="242">
        <v>705</v>
      </c>
      <c r="C863" s="242">
        <v>700</v>
      </c>
      <c r="D863" s="239">
        <f t="shared" si="77"/>
        <v>0.99290780141844</v>
      </c>
      <c r="E863" s="237"/>
    </row>
    <row r="864" s="61" customFormat="1" ht="15" customHeight="1" spans="1:5">
      <c r="A864" s="258" t="s">
        <v>772</v>
      </c>
      <c r="B864" s="242"/>
      <c r="C864" s="242"/>
      <c r="D864" s="239"/>
      <c r="E864" s="237"/>
    </row>
    <row r="865" s="61" customFormat="1" ht="15" customHeight="1" spans="1:5">
      <c r="A865" s="258" t="s">
        <v>746</v>
      </c>
      <c r="B865" s="242"/>
      <c r="C865" s="242"/>
      <c r="D865" s="239"/>
      <c r="E865" s="237"/>
    </row>
    <row r="866" s="61" customFormat="1" ht="15" customHeight="1" spans="1:5">
      <c r="A866" s="258" t="s">
        <v>773</v>
      </c>
      <c r="B866" s="242"/>
      <c r="C866" s="242"/>
      <c r="D866" s="239"/>
      <c r="E866" s="237"/>
    </row>
    <row r="867" s="61" customFormat="1" ht="15" customHeight="1" spans="1:5">
      <c r="A867" s="258" t="s">
        <v>774</v>
      </c>
      <c r="B867" s="242">
        <v>25</v>
      </c>
      <c r="C867" s="242">
        <v>25</v>
      </c>
      <c r="D867" s="239">
        <f t="shared" si="77"/>
        <v>1</v>
      </c>
      <c r="E867" s="237"/>
    </row>
    <row r="868" s="61" customFormat="1" ht="15" customHeight="1" spans="1:5">
      <c r="A868" s="258" t="s">
        <v>775</v>
      </c>
      <c r="B868" s="242"/>
      <c r="C868" s="242"/>
      <c r="D868" s="239"/>
      <c r="E868" s="237"/>
    </row>
    <row r="869" s="61" customFormat="1" ht="15" customHeight="1" spans="1:5">
      <c r="A869" s="258" t="s">
        <v>776</v>
      </c>
      <c r="B869" s="242"/>
      <c r="C869" s="242"/>
      <c r="D869" s="239"/>
      <c r="E869" s="237"/>
    </row>
    <row r="870" s="61" customFormat="1" ht="15" customHeight="1" spans="1:5">
      <c r="A870" s="258" t="s">
        <v>777</v>
      </c>
      <c r="B870" s="242">
        <v>1195</v>
      </c>
      <c r="C870" s="242">
        <v>1200</v>
      </c>
      <c r="D870" s="239">
        <f t="shared" ref="D870:D873" si="78">C870/B870</f>
        <v>1.00418410041841</v>
      </c>
      <c r="E870" s="237"/>
    </row>
    <row r="871" s="61" customFormat="1" ht="15" customHeight="1" spans="1:5">
      <c r="A871" s="258" t="s">
        <v>778</v>
      </c>
      <c r="B871" s="238">
        <f>SUM(B872:B881)</f>
        <v>11570</v>
      </c>
      <c r="C871" s="238">
        <f>SUM(C872:C881)</f>
        <v>12360</v>
      </c>
      <c r="D871" s="239">
        <f t="shared" si="78"/>
        <v>1.06828003457217</v>
      </c>
      <c r="E871" s="237"/>
    </row>
    <row r="872" s="61" customFormat="1" ht="15" customHeight="1" spans="1:5">
      <c r="A872" s="258" t="s">
        <v>126</v>
      </c>
      <c r="B872" s="242">
        <v>211</v>
      </c>
      <c r="C872" s="242">
        <v>220</v>
      </c>
      <c r="D872" s="239">
        <f t="shared" si="78"/>
        <v>1.04265402843602</v>
      </c>
      <c r="E872" s="237"/>
    </row>
    <row r="873" s="61" customFormat="1" ht="15" customHeight="1" spans="1:5">
      <c r="A873" s="258" t="s">
        <v>127</v>
      </c>
      <c r="B873" s="242">
        <v>139</v>
      </c>
      <c r="C873" s="242">
        <v>140</v>
      </c>
      <c r="D873" s="239">
        <f t="shared" si="78"/>
        <v>1.00719424460432</v>
      </c>
      <c r="E873" s="237"/>
    </row>
    <row r="874" s="61" customFormat="1" ht="15" customHeight="1" spans="1:5">
      <c r="A874" s="258" t="s">
        <v>128</v>
      </c>
      <c r="B874" s="242"/>
      <c r="C874" s="242"/>
      <c r="D874" s="239"/>
      <c r="E874" s="237"/>
    </row>
    <row r="875" s="61" customFormat="1" ht="15" customHeight="1" spans="1:5">
      <c r="A875" s="258" t="s">
        <v>779</v>
      </c>
      <c r="B875" s="242"/>
      <c r="C875" s="242"/>
      <c r="D875" s="239"/>
      <c r="E875" s="237"/>
    </row>
    <row r="876" s="61" customFormat="1" ht="15" customHeight="1" spans="1:5">
      <c r="A876" s="258" t="s">
        <v>780</v>
      </c>
      <c r="B876" s="242"/>
      <c r="C876" s="242"/>
      <c r="D876" s="239"/>
      <c r="E876" s="237"/>
    </row>
    <row r="877" s="61" customFormat="1" ht="15" customHeight="1" spans="1:5">
      <c r="A877" s="258" t="s">
        <v>781</v>
      </c>
      <c r="B877" s="242"/>
      <c r="C877" s="242"/>
      <c r="D877" s="239"/>
      <c r="E877" s="237"/>
    </row>
    <row r="878" s="61" customFormat="1" ht="15" customHeight="1" spans="1:5">
      <c r="A878" s="258" t="s">
        <v>782</v>
      </c>
      <c r="B878" s="242"/>
      <c r="C878" s="242"/>
      <c r="D878" s="239"/>
      <c r="E878" s="237"/>
    </row>
    <row r="879" s="61" customFormat="1" ht="15" customHeight="1" spans="1:5">
      <c r="A879" s="258" t="s">
        <v>783</v>
      </c>
      <c r="B879" s="238"/>
      <c r="C879" s="238"/>
      <c r="D879" s="239"/>
      <c r="E879" s="237"/>
    </row>
    <row r="880" s="61" customFormat="1" ht="15" customHeight="1" spans="1:5">
      <c r="A880" s="258" t="s">
        <v>135</v>
      </c>
      <c r="B880" s="242"/>
      <c r="C880" s="242"/>
      <c r="D880" s="239"/>
      <c r="E880" s="237"/>
    </row>
    <row r="881" s="61" customFormat="1" ht="15" customHeight="1" spans="1:5">
      <c r="A881" s="258" t="s">
        <v>784</v>
      </c>
      <c r="B881" s="242">
        <v>11220</v>
      </c>
      <c r="C881" s="242">
        <v>12000</v>
      </c>
      <c r="D881" s="239">
        <f t="shared" ref="D881:D883" si="79">C881/B881</f>
        <v>1.06951871657754</v>
      </c>
      <c r="E881" s="237"/>
    </row>
    <row r="882" s="61" customFormat="1" ht="15" customHeight="1" spans="1:5">
      <c r="A882" s="258" t="s">
        <v>785</v>
      </c>
      <c r="B882" s="238">
        <f>SUM(B883:B888)</f>
        <v>5329</v>
      </c>
      <c r="C882" s="238">
        <f>SUM(C883:C888)</f>
        <v>5350</v>
      </c>
      <c r="D882" s="239">
        <f t="shared" si="79"/>
        <v>1.00394070182023</v>
      </c>
      <c r="E882" s="237"/>
    </row>
    <row r="883" s="61" customFormat="1" ht="15" customHeight="1" spans="1:5">
      <c r="A883" s="258" t="s">
        <v>786</v>
      </c>
      <c r="B883" s="242">
        <v>788</v>
      </c>
      <c r="C883" s="242">
        <v>800</v>
      </c>
      <c r="D883" s="239">
        <f t="shared" si="79"/>
        <v>1.01522842639594</v>
      </c>
      <c r="E883" s="237"/>
    </row>
    <row r="884" s="61" customFormat="1" ht="15" customHeight="1" spans="1:5">
      <c r="A884" s="258" t="s">
        <v>787</v>
      </c>
      <c r="B884" s="242"/>
      <c r="C884" s="242"/>
      <c r="D884" s="239"/>
      <c r="E884" s="237"/>
    </row>
    <row r="885" s="61" customFormat="1" ht="15" customHeight="1" spans="1:5">
      <c r="A885" s="258" t="s">
        <v>788</v>
      </c>
      <c r="B885" s="242">
        <v>3812</v>
      </c>
      <c r="C885" s="242">
        <v>3820</v>
      </c>
      <c r="D885" s="239">
        <f t="shared" ref="D885:D887" si="80">C885/B885</f>
        <v>1.00209863588667</v>
      </c>
      <c r="E885" s="237"/>
    </row>
    <row r="886" s="61" customFormat="1" ht="15" customHeight="1" spans="1:5">
      <c r="A886" s="258" t="s">
        <v>789</v>
      </c>
      <c r="B886" s="242">
        <v>130</v>
      </c>
      <c r="C886" s="242">
        <v>130</v>
      </c>
      <c r="D886" s="239">
        <f t="shared" si="80"/>
        <v>1</v>
      </c>
      <c r="E886" s="237"/>
    </row>
    <row r="887" s="61" customFormat="1" ht="15" customHeight="1" spans="1:5">
      <c r="A887" s="258" t="s">
        <v>790</v>
      </c>
      <c r="B887" s="242">
        <v>599</v>
      </c>
      <c r="C887" s="242">
        <v>600</v>
      </c>
      <c r="D887" s="239">
        <f t="shared" si="80"/>
        <v>1.0016694490818</v>
      </c>
      <c r="E887" s="237"/>
    </row>
    <row r="888" s="61" customFormat="1" ht="15" customHeight="1" spans="1:5">
      <c r="A888" s="258" t="s">
        <v>791</v>
      </c>
      <c r="B888" s="242"/>
      <c r="C888" s="242"/>
      <c r="D888" s="239"/>
      <c r="E888" s="237"/>
    </row>
    <row r="889" s="61" customFormat="1" ht="15" customHeight="1" spans="1:5">
      <c r="A889" s="258" t="s">
        <v>792</v>
      </c>
      <c r="B889" s="238">
        <f>SUM(B890:B895)</f>
        <v>5391</v>
      </c>
      <c r="C889" s="238">
        <f>SUM(C890:C895)</f>
        <v>5330</v>
      </c>
      <c r="D889" s="239">
        <f t="shared" ref="D889:D893" si="81">C889/B889</f>
        <v>0.988684845112224</v>
      </c>
      <c r="E889" s="237"/>
    </row>
    <row r="890" s="61" customFormat="1" ht="15" customHeight="1" spans="1:5">
      <c r="A890" s="258" t="s">
        <v>793</v>
      </c>
      <c r="B890" s="242"/>
      <c r="C890" s="242"/>
      <c r="D890" s="239"/>
      <c r="E890" s="237"/>
    </row>
    <row r="891" s="61" customFormat="1" ht="15" customHeight="1" spans="1:5">
      <c r="A891" s="258" t="s">
        <v>794</v>
      </c>
      <c r="B891" s="242"/>
      <c r="C891" s="242"/>
      <c r="D891" s="239"/>
      <c r="E891" s="237"/>
    </row>
    <row r="892" s="61" customFormat="1" ht="15" customHeight="1" spans="1:5">
      <c r="A892" s="258" t="s">
        <v>795</v>
      </c>
      <c r="B892" s="242">
        <v>5363</v>
      </c>
      <c r="C892" s="242">
        <v>5300</v>
      </c>
      <c r="D892" s="239">
        <f t="shared" si="81"/>
        <v>0.98825284355771</v>
      </c>
      <c r="E892" s="237"/>
    </row>
    <row r="893" s="61" customFormat="1" ht="15" customHeight="1" spans="1:5">
      <c r="A893" s="258" t="s">
        <v>796</v>
      </c>
      <c r="B893" s="242">
        <v>28</v>
      </c>
      <c r="C893" s="242">
        <v>30</v>
      </c>
      <c r="D893" s="239">
        <f t="shared" si="81"/>
        <v>1.07142857142857</v>
      </c>
      <c r="E893" s="237"/>
    </row>
    <row r="894" s="61" customFormat="1" ht="15" customHeight="1" spans="1:5">
      <c r="A894" s="258" t="s">
        <v>797</v>
      </c>
      <c r="B894" s="242"/>
      <c r="C894" s="242"/>
      <c r="D894" s="239"/>
      <c r="E894" s="237"/>
    </row>
    <row r="895" s="61" customFormat="1" ht="15" customHeight="1" spans="1:5">
      <c r="A895" s="258" t="s">
        <v>798</v>
      </c>
      <c r="B895" s="242"/>
      <c r="C895" s="242"/>
      <c r="D895" s="239"/>
      <c r="E895" s="237"/>
    </row>
    <row r="896" s="61" customFormat="1" ht="15" customHeight="1" spans="1:5">
      <c r="A896" s="258" t="s">
        <v>799</v>
      </c>
      <c r="B896" s="238">
        <f>SUM(B897:B898)</f>
        <v>2389</v>
      </c>
      <c r="C896" s="238">
        <f>SUM(C897:C898)</f>
        <v>2400</v>
      </c>
      <c r="D896" s="239">
        <f t="shared" ref="D896:D899" si="82">C896/B896</f>
        <v>1.00460443700293</v>
      </c>
      <c r="E896" s="237"/>
    </row>
    <row r="897" s="61" customFormat="1" ht="15" customHeight="1" spans="1:5">
      <c r="A897" s="258" t="s">
        <v>800</v>
      </c>
      <c r="B897" s="242"/>
      <c r="C897" s="242"/>
      <c r="D897" s="239"/>
      <c r="E897" s="237"/>
    </row>
    <row r="898" s="61" customFormat="1" ht="15" customHeight="1" spans="1:5">
      <c r="A898" s="258" t="s">
        <v>801</v>
      </c>
      <c r="B898" s="242">
        <v>2389</v>
      </c>
      <c r="C898" s="242">
        <v>2400</v>
      </c>
      <c r="D898" s="239">
        <f t="shared" si="82"/>
        <v>1.00460443700293</v>
      </c>
      <c r="E898" s="237"/>
    </row>
    <row r="899" s="61" customFormat="1" ht="15" customHeight="1" spans="1:5">
      <c r="A899" s="258" t="s">
        <v>802</v>
      </c>
      <c r="B899" s="238">
        <f>SUM(B900:B901)</f>
        <v>1140</v>
      </c>
      <c r="C899" s="238">
        <f>SUM(C900:C901)</f>
        <v>650</v>
      </c>
      <c r="D899" s="239">
        <f t="shared" si="82"/>
        <v>0.570175438596491</v>
      </c>
      <c r="E899" s="237"/>
    </row>
    <row r="900" s="61" customFormat="1" ht="15" customHeight="1" spans="1:5">
      <c r="A900" s="258" t="s">
        <v>803</v>
      </c>
      <c r="B900" s="242"/>
      <c r="C900" s="242"/>
      <c r="D900" s="239"/>
      <c r="E900" s="237"/>
    </row>
    <row r="901" s="61" customFormat="1" ht="15" customHeight="1" spans="1:5">
      <c r="A901" s="258" t="s">
        <v>804</v>
      </c>
      <c r="B901" s="242">
        <v>1140</v>
      </c>
      <c r="C901" s="242">
        <v>650</v>
      </c>
      <c r="D901" s="239">
        <f t="shared" ref="D901:D905" si="83">C901/B901</f>
        <v>0.570175438596491</v>
      </c>
      <c r="E901" s="237"/>
    </row>
    <row r="902" s="61" customFormat="1" ht="15" customHeight="1" spans="1:5">
      <c r="A902" s="258" t="s">
        <v>805</v>
      </c>
      <c r="B902" s="238">
        <f>B903+B926+B936+B946+B951+B958+B963</f>
        <v>11438</v>
      </c>
      <c r="C902" s="238">
        <f>C903+C926+C936+C946+C951+C958+C963</f>
        <v>11309</v>
      </c>
      <c r="D902" s="239">
        <f t="shared" si="83"/>
        <v>0.988721804511278</v>
      </c>
      <c r="E902" s="237"/>
    </row>
    <row r="903" s="61" customFormat="1" ht="15" customHeight="1" spans="1:5">
      <c r="A903" s="258" t="s">
        <v>806</v>
      </c>
      <c r="B903" s="238">
        <f>SUM(B904:B925)</f>
        <v>8399</v>
      </c>
      <c r="C903" s="238">
        <f>SUM(C904:C925)</f>
        <v>8279</v>
      </c>
      <c r="D903" s="239">
        <f t="shared" si="83"/>
        <v>0.985712584831528</v>
      </c>
      <c r="E903" s="237"/>
    </row>
    <row r="904" s="61" customFormat="1" ht="15" customHeight="1" spans="1:5">
      <c r="A904" s="258" t="s">
        <v>126</v>
      </c>
      <c r="B904" s="242">
        <v>409</v>
      </c>
      <c r="C904" s="242">
        <v>409</v>
      </c>
      <c r="D904" s="239">
        <f t="shared" si="83"/>
        <v>1</v>
      </c>
      <c r="E904" s="237"/>
    </row>
    <row r="905" s="61" customFormat="1" ht="15" customHeight="1" spans="1:5">
      <c r="A905" s="258" t="s">
        <v>127</v>
      </c>
      <c r="B905" s="242">
        <v>208</v>
      </c>
      <c r="C905" s="242">
        <v>200</v>
      </c>
      <c r="D905" s="239">
        <f t="shared" si="83"/>
        <v>0.961538461538462</v>
      </c>
      <c r="E905" s="237"/>
    </row>
    <row r="906" s="61" customFormat="1" ht="15" customHeight="1" spans="1:5">
      <c r="A906" s="258" t="s">
        <v>128</v>
      </c>
      <c r="B906" s="242"/>
      <c r="C906" s="242"/>
      <c r="D906" s="239"/>
      <c r="E906" s="237"/>
    </row>
    <row r="907" s="61" customFormat="1" ht="15" customHeight="1" spans="1:5">
      <c r="A907" s="258" t="s">
        <v>807</v>
      </c>
      <c r="B907" s="242">
        <v>1703</v>
      </c>
      <c r="C907" s="242">
        <v>1700</v>
      </c>
      <c r="D907" s="239">
        <f t="shared" ref="D907:D910" si="84">C907/B907</f>
        <v>0.998238402818555</v>
      </c>
      <c r="E907" s="237"/>
    </row>
    <row r="908" s="61" customFormat="1" ht="15" customHeight="1" spans="1:5">
      <c r="A908" s="258" t="s">
        <v>808</v>
      </c>
      <c r="B908" s="242">
        <v>2210</v>
      </c>
      <c r="C908" s="242">
        <v>2210</v>
      </c>
      <c r="D908" s="239">
        <f t="shared" si="84"/>
        <v>1</v>
      </c>
      <c r="E908" s="237"/>
    </row>
    <row r="909" s="61" customFormat="1" ht="15" customHeight="1" spans="1:5">
      <c r="A909" s="258" t="s">
        <v>809</v>
      </c>
      <c r="B909" s="242"/>
      <c r="C909" s="242"/>
      <c r="D909" s="239"/>
      <c r="E909" s="237"/>
    </row>
    <row r="910" s="61" customFormat="1" ht="15" customHeight="1" spans="1:5">
      <c r="A910" s="258" t="s">
        <v>810</v>
      </c>
      <c r="B910" s="242">
        <v>1347</v>
      </c>
      <c r="C910" s="242">
        <v>1300</v>
      </c>
      <c r="D910" s="239">
        <f t="shared" si="84"/>
        <v>0.965107646622123</v>
      </c>
      <c r="E910" s="237"/>
    </row>
    <row r="911" s="61" customFormat="1" ht="15" customHeight="1" spans="1:5">
      <c r="A911" s="258" t="s">
        <v>811</v>
      </c>
      <c r="B911" s="242"/>
      <c r="C911" s="242"/>
      <c r="D911" s="239"/>
      <c r="E911" s="237"/>
    </row>
    <row r="912" s="61" customFormat="1" ht="15" customHeight="1" spans="1:5">
      <c r="A912" s="258" t="s">
        <v>812</v>
      </c>
      <c r="B912" s="242">
        <v>1353</v>
      </c>
      <c r="C912" s="242">
        <v>1300</v>
      </c>
      <c r="D912" s="239">
        <f>C912/B912</f>
        <v>0.960827790096083</v>
      </c>
      <c r="E912" s="237"/>
    </row>
    <row r="913" s="61" customFormat="1" ht="15" customHeight="1" spans="1:5">
      <c r="A913" s="258" t="s">
        <v>813</v>
      </c>
      <c r="B913" s="242"/>
      <c r="C913" s="242"/>
      <c r="D913" s="239"/>
      <c r="E913" s="237"/>
    </row>
    <row r="914" s="61" customFormat="1" ht="15" customHeight="1" spans="1:5">
      <c r="A914" s="258" t="s">
        <v>814</v>
      </c>
      <c r="B914" s="242"/>
      <c r="C914" s="242"/>
      <c r="D914" s="239"/>
      <c r="E914" s="237"/>
    </row>
    <row r="915" s="61" customFormat="1" ht="15" customHeight="1" spans="1:5">
      <c r="A915" s="258" t="s">
        <v>815</v>
      </c>
      <c r="B915" s="242"/>
      <c r="C915" s="242"/>
      <c r="D915" s="239"/>
      <c r="E915" s="237"/>
    </row>
    <row r="916" s="61" customFormat="1" ht="15" customHeight="1" spans="1:5">
      <c r="A916" s="258" t="s">
        <v>816</v>
      </c>
      <c r="B916" s="242"/>
      <c r="C916" s="242"/>
      <c r="D916" s="239"/>
      <c r="E916" s="237"/>
    </row>
    <row r="917" s="61" customFormat="1" ht="15" customHeight="1" spans="1:5">
      <c r="A917" s="258" t="s">
        <v>817</v>
      </c>
      <c r="B917" s="242"/>
      <c r="C917" s="242"/>
      <c r="D917" s="239"/>
      <c r="E917" s="237"/>
    </row>
    <row r="918" s="61" customFormat="1" ht="15" customHeight="1" spans="1:5">
      <c r="A918" s="258" t="s">
        <v>818</v>
      </c>
      <c r="B918" s="242"/>
      <c r="C918" s="242"/>
      <c r="D918" s="239"/>
      <c r="E918" s="237"/>
    </row>
    <row r="919" s="61" customFormat="1" ht="15" customHeight="1" spans="1:5">
      <c r="A919" s="258" t="s">
        <v>819</v>
      </c>
      <c r="B919" s="242"/>
      <c r="C919" s="242"/>
      <c r="D919" s="239"/>
      <c r="E919" s="237"/>
    </row>
    <row r="920" s="61" customFormat="1" ht="15" customHeight="1" spans="1:5">
      <c r="A920" s="258" t="s">
        <v>820</v>
      </c>
      <c r="B920" s="242"/>
      <c r="C920" s="242"/>
      <c r="D920" s="239"/>
      <c r="E920" s="237"/>
    </row>
    <row r="921" s="61" customFormat="1" ht="15" customHeight="1" spans="1:5">
      <c r="A921" s="258" t="s">
        <v>821</v>
      </c>
      <c r="B921" s="242"/>
      <c r="C921" s="242"/>
      <c r="D921" s="239"/>
      <c r="E921" s="237"/>
    </row>
    <row r="922" s="61" customFormat="1" ht="15" customHeight="1" spans="1:5">
      <c r="A922" s="258" t="s">
        <v>822</v>
      </c>
      <c r="B922" s="242">
        <v>280</v>
      </c>
      <c r="C922" s="242">
        <v>280</v>
      </c>
      <c r="D922" s="239">
        <f t="shared" ref="D922:D926" si="85">C922/B922</f>
        <v>1</v>
      </c>
      <c r="E922" s="237"/>
    </row>
    <row r="923" s="61" customFormat="1" ht="15" customHeight="1" spans="1:5">
      <c r="A923" s="258" t="s">
        <v>823</v>
      </c>
      <c r="B923" s="242"/>
      <c r="C923" s="242"/>
      <c r="D923" s="239"/>
      <c r="E923" s="237"/>
    </row>
    <row r="924" s="61" customFormat="1" ht="15" customHeight="1" spans="1:5">
      <c r="A924" s="258" t="s">
        <v>824</v>
      </c>
      <c r="B924" s="242"/>
      <c r="C924" s="242"/>
      <c r="D924" s="239"/>
      <c r="E924" s="237"/>
    </row>
    <row r="925" s="61" customFormat="1" ht="15" customHeight="1" spans="1:5">
      <c r="A925" s="258" t="s">
        <v>825</v>
      </c>
      <c r="B925" s="242">
        <v>889</v>
      </c>
      <c r="C925" s="242">
        <v>880</v>
      </c>
      <c r="D925" s="239">
        <f t="shared" si="85"/>
        <v>0.989876265466817</v>
      </c>
      <c r="E925" s="237"/>
    </row>
    <row r="926" s="61" customFormat="1" ht="15" customHeight="1" spans="1:5">
      <c r="A926" s="258" t="s">
        <v>826</v>
      </c>
      <c r="B926" s="238">
        <f>SUM(B927:B935)</f>
        <v>1359</v>
      </c>
      <c r="C926" s="238">
        <f>SUM(C927:C935)</f>
        <v>1360</v>
      </c>
      <c r="D926" s="239">
        <f t="shared" si="85"/>
        <v>1.00073583517292</v>
      </c>
      <c r="E926" s="237"/>
    </row>
    <row r="927" s="61" customFormat="1" ht="15" customHeight="1" spans="1:5">
      <c r="A927" s="258" t="s">
        <v>126</v>
      </c>
      <c r="B927" s="242"/>
      <c r="C927" s="242"/>
      <c r="D927" s="239"/>
      <c r="E927" s="237"/>
    </row>
    <row r="928" s="61" customFormat="1" ht="15" customHeight="1" spans="1:5">
      <c r="A928" s="258" t="s">
        <v>127</v>
      </c>
      <c r="B928" s="242"/>
      <c r="C928" s="242"/>
      <c r="D928" s="239"/>
      <c r="E928" s="237"/>
    </row>
    <row r="929" s="61" customFormat="1" ht="15" customHeight="1" spans="1:5">
      <c r="A929" s="258" t="s">
        <v>128</v>
      </c>
      <c r="B929" s="242"/>
      <c r="C929" s="242"/>
      <c r="D929" s="239"/>
      <c r="E929" s="237"/>
    </row>
    <row r="930" s="61" customFormat="1" ht="15" customHeight="1" spans="1:5">
      <c r="A930" s="258" t="s">
        <v>827</v>
      </c>
      <c r="B930" s="242"/>
      <c r="C930" s="242"/>
      <c r="D930" s="239"/>
      <c r="E930" s="237"/>
    </row>
    <row r="931" s="61" customFormat="1" ht="15" customHeight="1" spans="1:5">
      <c r="A931" s="258" t="s">
        <v>828</v>
      </c>
      <c r="B931" s="242"/>
      <c r="C931" s="242"/>
      <c r="D931" s="239"/>
      <c r="E931" s="237"/>
    </row>
    <row r="932" s="61" customFormat="1" ht="15" customHeight="1" spans="1:5">
      <c r="A932" s="258" t="s">
        <v>829</v>
      </c>
      <c r="B932" s="242"/>
      <c r="C932" s="242"/>
      <c r="D932" s="239"/>
      <c r="E932" s="237"/>
    </row>
    <row r="933" s="61" customFormat="1" ht="15" customHeight="1" spans="1:5">
      <c r="A933" s="258" t="s">
        <v>830</v>
      </c>
      <c r="B933" s="242"/>
      <c r="C933" s="242"/>
      <c r="D933" s="239"/>
      <c r="E933" s="237"/>
    </row>
    <row r="934" s="61" customFormat="1" ht="15" customHeight="1" spans="1:5">
      <c r="A934" s="258" t="s">
        <v>831</v>
      </c>
      <c r="B934" s="242">
        <v>1359</v>
      </c>
      <c r="C934" s="242">
        <v>1360</v>
      </c>
      <c r="D934" s="239">
        <f>C934/B934</f>
        <v>1.00073583517292</v>
      </c>
      <c r="E934" s="237"/>
    </row>
    <row r="935" s="61" customFormat="1" ht="15" customHeight="1" spans="1:5">
      <c r="A935" s="258" t="s">
        <v>832</v>
      </c>
      <c r="B935" s="242"/>
      <c r="C935" s="242"/>
      <c r="D935" s="239"/>
      <c r="E935" s="237"/>
    </row>
    <row r="936" s="61" customFormat="1" ht="15" customHeight="1" spans="1:5">
      <c r="A936" s="258" t="s">
        <v>833</v>
      </c>
      <c r="B936" s="238"/>
      <c r="C936" s="238"/>
      <c r="D936" s="239"/>
      <c r="E936" s="237"/>
    </row>
    <row r="937" s="61" customFormat="1" ht="15" customHeight="1" spans="1:5">
      <c r="A937" s="258" t="s">
        <v>126</v>
      </c>
      <c r="B937" s="242"/>
      <c r="C937" s="242"/>
      <c r="D937" s="239"/>
      <c r="E937" s="237"/>
    </row>
    <row r="938" s="61" customFormat="1" ht="15" customHeight="1" spans="1:5">
      <c r="A938" s="258" t="s">
        <v>127</v>
      </c>
      <c r="B938" s="242"/>
      <c r="C938" s="242"/>
      <c r="D938" s="239"/>
      <c r="E938" s="237"/>
    </row>
    <row r="939" s="61" customFormat="1" ht="15" customHeight="1" spans="1:5">
      <c r="A939" s="258" t="s">
        <v>128</v>
      </c>
      <c r="B939" s="242"/>
      <c r="C939" s="242"/>
      <c r="D939" s="239"/>
      <c r="E939" s="237"/>
    </row>
    <row r="940" s="61" customFormat="1" ht="15" customHeight="1" spans="1:5">
      <c r="A940" s="258" t="s">
        <v>834</v>
      </c>
      <c r="B940" s="242"/>
      <c r="C940" s="242"/>
      <c r="D940" s="239"/>
      <c r="E940" s="237"/>
    </row>
    <row r="941" s="61" customFormat="1" ht="15" customHeight="1" spans="1:5">
      <c r="A941" s="258" t="s">
        <v>835</v>
      </c>
      <c r="B941" s="242"/>
      <c r="C941" s="242"/>
      <c r="D941" s="239"/>
      <c r="E941" s="237"/>
    </row>
    <row r="942" s="61" customFormat="1" ht="15" customHeight="1" spans="1:5">
      <c r="A942" s="258" t="s">
        <v>836</v>
      </c>
      <c r="B942" s="242"/>
      <c r="C942" s="242"/>
      <c r="D942" s="239"/>
      <c r="E942" s="237"/>
    </row>
    <row r="943" s="61" customFormat="1" ht="15" customHeight="1" spans="1:5">
      <c r="A943" s="258" t="s">
        <v>837</v>
      </c>
      <c r="B943" s="242"/>
      <c r="C943" s="242"/>
      <c r="D943" s="239"/>
      <c r="E943" s="237"/>
    </row>
    <row r="944" s="61" customFormat="1" ht="15" customHeight="1" spans="1:5">
      <c r="A944" s="258" t="s">
        <v>838</v>
      </c>
      <c r="B944" s="242"/>
      <c r="C944" s="242"/>
      <c r="D944" s="239"/>
      <c r="E944" s="237"/>
    </row>
    <row r="945" s="61" customFormat="1" ht="15" customHeight="1" spans="1:5">
      <c r="A945" s="258" t="s">
        <v>839</v>
      </c>
      <c r="B945" s="242"/>
      <c r="C945" s="242"/>
      <c r="D945" s="239"/>
      <c r="E945" s="237"/>
    </row>
    <row r="946" s="61" customFormat="1" ht="15" customHeight="1" spans="1:5">
      <c r="A946" s="258" t="s">
        <v>840</v>
      </c>
      <c r="B946" s="238">
        <f>SUM(B947:B950)</f>
        <v>494</v>
      </c>
      <c r="C946" s="238">
        <f>SUM(C947:C950)</f>
        <v>490</v>
      </c>
      <c r="D946" s="239">
        <f>C946/B946</f>
        <v>0.991902834008097</v>
      </c>
      <c r="E946" s="237"/>
    </row>
    <row r="947" s="61" customFormat="1" ht="15" customHeight="1" spans="1:5">
      <c r="A947" s="258" t="s">
        <v>841</v>
      </c>
      <c r="B947" s="242"/>
      <c r="C947" s="242"/>
      <c r="D947" s="239"/>
      <c r="E947" s="237"/>
    </row>
    <row r="948" s="61" customFormat="1" ht="15" customHeight="1" spans="1:5">
      <c r="A948" s="258" t="s">
        <v>842</v>
      </c>
      <c r="B948" s="242"/>
      <c r="C948" s="242"/>
      <c r="D948" s="239"/>
      <c r="E948" s="237"/>
    </row>
    <row r="949" s="61" customFormat="1" ht="15" customHeight="1" spans="1:5">
      <c r="A949" s="258" t="s">
        <v>843</v>
      </c>
      <c r="B949" s="242"/>
      <c r="C949" s="242"/>
      <c r="D949" s="239"/>
      <c r="E949" s="237"/>
    </row>
    <row r="950" s="61" customFormat="1" ht="15" customHeight="1" spans="1:5">
      <c r="A950" s="258" t="s">
        <v>844</v>
      </c>
      <c r="B950" s="242">
        <v>494</v>
      </c>
      <c r="C950" s="242">
        <v>490</v>
      </c>
      <c r="D950" s="239">
        <f>C950/B950</f>
        <v>0.991902834008097</v>
      </c>
      <c r="E950" s="237"/>
    </row>
    <row r="951" s="61" customFormat="1" ht="15" customHeight="1" spans="1:5">
      <c r="A951" s="258" t="s">
        <v>845</v>
      </c>
      <c r="B951" s="238">
        <f>SUM(B952:B957)</f>
        <v>0</v>
      </c>
      <c r="C951" s="238">
        <f>SUM(C952:C957)</f>
        <v>0</v>
      </c>
      <c r="D951" s="239"/>
      <c r="E951" s="237"/>
    </row>
    <row r="952" s="61" customFormat="1" ht="15" customHeight="1" spans="1:5">
      <c r="A952" s="258" t="s">
        <v>126</v>
      </c>
      <c r="B952" s="242"/>
      <c r="C952" s="242"/>
      <c r="D952" s="239"/>
      <c r="E952" s="237"/>
    </row>
    <row r="953" s="61" customFormat="1" ht="15" customHeight="1" spans="1:5">
      <c r="A953" s="258" t="s">
        <v>127</v>
      </c>
      <c r="B953" s="242"/>
      <c r="C953" s="242"/>
      <c r="D953" s="239"/>
      <c r="E953" s="237"/>
    </row>
    <row r="954" s="61" customFormat="1" ht="15" customHeight="1" spans="1:5">
      <c r="A954" s="258" t="s">
        <v>128</v>
      </c>
      <c r="B954" s="242"/>
      <c r="C954" s="242"/>
      <c r="D954" s="239"/>
      <c r="E954" s="237"/>
    </row>
    <row r="955" s="61" customFormat="1" ht="15" customHeight="1" spans="1:5">
      <c r="A955" s="258" t="s">
        <v>831</v>
      </c>
      <c r="B955" s="242"/>
      <c r="C955" s="242"/>
      <c r="D955" s="239"/>
      <c r="E955" s="237"/>
    </row>
    <row r="956" s="61" customFormat="1" ht="15" customHeight="1" spans="1:5">
      <c r="A956" s="258" t="s">
        <v>846</v>
      </c>
      <c r="B956" s="242"/>
      <c r="C956" s="242"/>
      <c r="D956" s="239"/>
      <c r="E956" s="237"/>
    </row>
    <row r="957" s="61" customFormat="1" ht="15" customHeight="1" spans="1:5">
      <c r="A957" s="258" t="s">
        <v>847</v>
      </c>
      <c r="B957" s="242"/>
      <c r="C957" s="242"/>
      <c r="D957" s="239"/>
      <c r="E957" s="237"/>
    </row>
    <row r="958" s="61" customFormat="1" ht="15" customHeight="1" spans="1:5">
      <c r="A958" s="258" t="s">
        <v>848</v>
      </c>
      <c r="B958" s="238"/>
      <c r="C958" s="238"/>
      <c r="D958" s="239"/>
      <c r="E958" s="237"/>
    </row>
    <row r="959" s="61" customFormat="1" ht="15" customHeight="1" spans="1:5">
      <c r="A959" s="258" t="s">
        <v>849</v>
      </c>
      <c r="B959" s="242"/>
      <c r="C959" s="242"/>
      <c r="D959" s="239"/>
      <c r="E959" s="237"/>
    </row>
    <row r="960" s="61" customFormat="1" ht="15" customHeight="1" spans="1:5">
      <c r="A960" s="258" t="s">
        <v>850</v>
      </c>
      <c r="B960" s="242"/>
      <c r="C960" s="242"/>
      <c r="D960" s="239"/>
      <c r="E960" s="237"/>
    </row>
    <row r="961" s="61" customFormat="1" ht="15" customHeight="1" spans="1:5">
      <c r="A961" s="258" t="s">
        <v>851</v>
      </c>
      <c r="B961" s="242"/>
      <c r="C961" s="242"/>
      <c r="D961" s="239"/>
      <c r="E961" s="237"/>
    </row>
    <row r="962" s="61" customFormat="1" ht="15" customHeight="1" spans="1:5">
      <c r="A962" s="258" t="s">
        <v>852</v>
      </c>
      <c r="B962" s="242"/>
      <c r="C962" s="242"/>
      <c r="D962" s="239"/>
      <c r="E962" s="237"/>
    </row>
    <row r="963" s="61" customFormat="1" ht="15" customHeight="1" spans="1:5">
      <c r="A963" s="258" t="s">
        <v>853</v>
      </c>
      <c r="B963" s="238">
        <f>SUM(B964:B965)</f>
        <v>1186</v>
      </c>
      <c r="C963" s="238">
        <f>SUM(C964:C965)</f>
        <v>1180</v>
      </c>
      <c r="D963" s="239">
        <f t="shared" ref="D963:D967" si="86">C963/B963</f>
        <v>0.994940978077572</v>
      </c>
      <c r="E963" s="237"/>
    </row>
    <row r="964" s="61" customFormat="1" ht="15" customHeight="1" spans="1:5">
      <c r="A964" s="258" t="s">
        <v>854</v>
      </c>
      <c r="B964" s="242">
        <v>945</v>
      </c>
      <c r="C964" s="242">
        <v>940</v>
      </c>
      <c r="D964" s="239">
        <f t="shared" si="86"/>
        <v>0.994708994708995</v>
      </c>
      <c r="E964" s="237"/>
    </row>
    <row r="965" s="61" customFormat="1" ht="15" customHeight="1" spans="1:5">
      <c r="A965" s="258" t="s">
        <v>855</v>
      </c>
      <c r="B965" s="242">
        <v>241</v>
      </c>
      <c r="C965" s="242">
        <v>240</v>
      </c>
      <c r="D965" s="239">
        <f t="shared" si="86"/>
        <v>0.995850622406639</v>
      </c>
      <c r="E965" s="237"/>
    </row>
    <row r="966" s="61" customFormat="1" ht="15" customHeight="1" spans="1:5">
      <c r="A966" s="258" t="s">
        <v>856</v>
      </c>
      <c r="B966" s="238">
        <f>B967+B977+B993+B998+B1009+B1016+B1024</f>
        <v>9959</v>
      </c>
      <c r="C966" s="238">
        <f>C967+C977+C993+C998+C1009+C1016+C1024</f>
        <v>9937</v>
      </c>
      <c r="D966" s="239">
        <f t="shared" si="86"/>
        <v>0.99779094286575</v>
      </c>
      <c r="E966" s="237"/>
    </row>
    <row r="967" s="61" customFormat="1" ht="15" customHeight="1" spans="1:5">
      <c r="A967" s="258" t="s">
        <v>857</v>
      </c>
      <c r="B967" s="238">
        <f>SUM(B968:B976)</f>
        <v>37</v>
      </c>
      <c r="C967" s="238">
        <f>SUM(C968:C976)</f>
        <v>37</v>
      </c>
      <c r="D967" s="239">
        <f t="shared" si="86"/>
        <v>1</v>
      </c>
      <c r="E967" s="237"/>
    </row>
    <row r="968" s="61" customFormat="1" ht="15" customHeight="1" spans="1:5">
      <c r="A968" s="258" t="s">
        <v>126</v>
      </c>
      <c r="B968" s="242"/>
      <c r="C968" s="243"/>
      <c r="D968" s="239"/>
      <c r="E968" s="237"/>
    </row>
    <row r="969" s="61" customFormat="1" ht="15" customHeight="1" spans="1:5">
      <c r="A969" s="258" t="s">
        <v>127</v>
      </c>
      <c r="B969" s="242"/>
      <c r="C969" s="243"/>
      <c r="D969" s="239"/>
      <c r="E969" s="237"/>
    </row>
    <row r="970" s="61" customFormat="1" ht="15" customHeight="1" spans="1:5">
      <c r="A970" s="258" t="s">
        <v>128</v>
      </c>
      <c r="B970" s="242"/>
      <c r="C970" s="243"/>
      <c r="D970" s="239"/>
      <c r="E970" s="237"/>
    </row>
    <row r="971" s="61" customFormat="1" ht="15" customHeight="1" spans="1:5">
      <c r="A971" s="258" t="s">
        <v>858</v>
      </c>
      <c r="B971" s="242"/>
      <c r="C971" s="243"/>
      <c r="D971" s="239"/>
      <c r="E971" s="237"/>
    </row>
    <row r="972" s="61" customFormat="1" ht="15" customHeight="1" spans="1:5">
      <c r="A972" s="258" t="s">
        <v>859</v>
      </c>
      <c r="B972" s="242"/>
      <c r="C972" s="243"/>
      <c r="D972" s="239"/>
      <c r="E972" s="237"/>
    </row>
    <row r="973" s="61" customFormat="1" ht="15" customHeight="1" spans="1:5">
      <c r="A973" s="258" t="s">
        <v>860</v>
      </c>
      <c r="B973" s="242"/>
      <c r="C973" s="243"/>
      <c r="D973" s="239"/>
      <c r="E973" s="237"/>
    </row>
    <row r="974" s="61" customFormat="1" ht="15" customHeight="1" spans="1:5">
      <c r="A974" s="258" t="s">
        <v>861</v>
      </c>
      <c r="B974" s="242"/>
      <c r="C974" s="243"/>
      <c r="D974" s="239"/>
      <c r="E974" s="237"/>
    </row>
    <row r="975" s="61" customFormat="1" ht="15" customHeight="1" spans="1:5">
      <c r="A975" s="258" t="s">
        <v>862</v>
      </c>
      <c r="B975" s="242"/>
      <c r="C975" s="243"/>
      <c r="D975" s="239"/>
      <c r="E975" s="237"/>
    </row>
    <row r="976" s="61" customFormat="1" ht="15" customHeight="1" spans="1:5">
      <c r="A976" s="258" t="s">
        <v>863</v>
      </c>
      <c r="B976" s="242">
        <v>37</v>
      </c>
      <c r="C976" s="242">
        <v>37</v>
      </c>
      <c r="D976" s="239">
        <f t="shared" ref="D976:D979" si="87">C976/B976</f>
        <v>1</v>
      </c>
      <c r="E976" s="237"/>
    </row>
    <row r="977" s="61" customFormat="1" ht="15" customHeight="1" spans="1:5">
      <c r="A977" s="258" t="s">
        <v>864</v>
      </c>
      <c r="B977" s="238">
        <f>SUM(B978:B992)</f>
        <v>392</v>
      </c>
      <c r="C977" s="238">
        <f>SUM(C978:C992)</f>
        <v>400</v>
      </c>
      <c r="D977" s="239">
        <f t="shared" si="87"/>
        <v>1.02040816326531</v>
      </c>
      <c r="E977" s="237"/>
    </row>
    <row r="978" s="61" customFormat="1" ht="15" customHeight="1" spans="1:5">
      <c r="A978" s="258" t="s">
        <v>126</v>
      </c>
      <c r="B978" s="242">
        <v>96</v>
      </c>
      <c r="C978" s="242">
        <v>100</v>
      </c>
      <c r="D978" s="239">
        <f t="shared" si="87"/>
        <v>1.04166666666667</v>
      </c>
      <c r="E978" s="237"/>
    </row>
    <row r="979" s="61" customFormat="1" ht="15" customHeight="1" spans="1:5">
      <c r="A979" s="258" t="s">
        <v>127</v>
      </c>
      <c r="B979" s="242">
        <v>56</v>
      </c>
      <c r="C979" s="242">
        <v>60</v>
      </c>
      <c r="D979" s="239">
        <f t="shared" si="87"/>
        <v>1.07142857142857</v>
      </c>
      <c r="E979" s="237"/>
    </row>
    <row r="980" s="61" customFormat="1" ht="15" customHeight="1" spans="1:5">
      <c r="A980" s="258" t="s">
        <v>128</v>
      </c>
      <c r="B980" s="242"/>
      <c r="C980" s="242"/>
      <c r="D980" s="239"/>
      <c r="E980" s="237"/>
    </row>
    <row r="981" s="61" customFormat="1" ht="15" customHeight="1" spans="1:5">
      <c r="A981" s="258" t="s">
        <v>865</v>
      </c>
      <c r="B981" s="242"/>
      <c r="C981" s="242"/>
      <c r="D981" s="239"/>
      <c r="E981" s="237"/>
    </row>
    <row r="982" s="61" customFormat="1" ht="15" customHeight="1" spans="1:5">
      <c r="A982" s="258" t="s">
        <v>866</v>
      </c>
      <c r="B982" s="242"/>
      <c r="C982" s="242"/>
      <c r="D982" s="239"/>
      <c r="E982" s="237"/>
    </row>
    <row r="983" s="61" customFormat="1" ht="15" customHeight="1" spans="1:5">
      <c r="A983" s="258" t="s">
        <v>867</v>
      </c>
      <c r="B983" s="242"/>
      <c r="C983" s="242"/>
      <c r="D983" s="239"/>
      <c r="E983" s="237"/>
    </row>
    <row r="984" s="61" customFormat="1" ht="15" customHeight="1" spans="1:5">
      <c r="A984" s="258" t="s">
        <v>868</v>
      </c>
      <c r="B984" s="242"/>
      <c r="C984" s="242"/>
      <c r="D984" s="239"/>
      <c r="E984" s="237"/>
    </row>
    <row r="985" s="61" customFormat="1" ht="15" customHeight="1" spans="1:5">
      <c r="A985" s="258" t="s">
        <v>869</v>
      </c>
      <c r="B985" s="242"/>
      <c r="C985" s="242"/>
      <c r="D985" s="239"/>
      <c r="E985" s="237"/>
    </row>
    <row r="986" s="61" customFormat="1" ht="15" customHeight="1" spans="1:5">
      <c r="A986" s="258" t="s">
        <v>870</v>
      </c>
      <c r="B986" s="242"/>
      <c r="C986" s="242"/>
      <c r="D986" s="239"/>
      <c r="E986" s="237"/>
    </row>
    <row r="987" s="61" customFormat="1" ht="15" customHeight="1" spans="1:5">
      <c r="A987" s="258" t="s">
        <v>871</v>
      </c>
      <c r="B987" s="242"/>
      <c r="C987" s="242"/>
      <c r="D987" s="239"/>
      <c r="E987" s="237"/>
    </row>
    <row r="988" s="61" customFormat="1" ht="15" customHeight="1" spans="1:5">
      <c r="A988" s="258" t="s">
        <v>872</v>
      </c>
      <c r="B988" s="242"/>
      <c r="C988" s="242"/>
      <c r="D988" s="239"/>
      <c r="E988" s="237"/>
    </row>
    <row r="989" s="61" customFormat="1" ht="15" customHeight="1" spans="1:5">
      <c r="A989" s="258" t="s">
        <v>873</v>
      </c>
      <c r="B989" s="242"/>
      <c r="C989" s="242"/>
      <c r="D989" s="239"/>
      <c r="E989" s="237"/>
    </row>
    <row r="990" s="61" customFormat="1" ht="15" customHeight="1" spans="1:5">
      <c r="A990" s="258" t="s">
        <v>874</v>
      </c>
      <c r="B990" s="242"/>
      <c r="C990" s="242"/>
      <c r="D990" s="239"/>
      <c r="E990" s="237"/>
    </row>
    <row r="991" s="61" customFormat="1" ht="15" customHeight="1" spans="1:5">
      <c r="A991" s="258" t="s">
        <v>875</v>
      </c>
      <c r="B991" s="242"/>
      <c r="C991" s="242"/>
      <c r="D991" s="239"/>
      <c r="E991" s="237"/>
    </row>
    <row r="992" s="61" customFormat="1" ht="15" customHeight="1" spans="1:5">
      <c r="A992" s="258" t="s">
        <v>876</v>
      </c>
      <c r="B992" s="242">
        <v>240</v>
      </c>
      <c r="C992" s="242">
        <v>240</v>
      </c>
      <c r="D992" s="239">
        <f t="shared" ref="D992:D995" si="88">C992/B992</f>
        <v>1</v>
      </c>
      <c r="E992" s="237"/>
    </row>
    <row r="993" s="61" customFormat="1" ht="15" customHeight="1" spans="1:5">
      <c r="A993" s="258" t="s">
        <v>877</v>
      </c>
      <c r="B993" s="238">
        <f>SUM(B994:B997)</f>
        <v>712</v>
      </c>
      <c r="C993" s="238">
        <f>SUM(C994:C997)</f>
        <v>700</v>
      </c>
      <c r="D993" s="239">
        <f t="shared" si="88"/>
        <v>0.98314606741573</v>
      </c>
      <c r="E993" s="237"/>
    </row>
    <row r="994" s="61" customFormat="1" ht="15" customHeight="1" spans="1:5">
      <c r="A994" s="258" t="s">
        <v>126</v>
      </c>
      <c r="B994" s="242">
        <v>457</v>
      </c>
      <c r="C994" s="242">
        <v>450</v>
      </c>
      <c r="D994" s="239">
        <f t="shared" si="88"/>
        <v>0.984682713347921</v>
      </c>
      <c r="E994" s="237"/>
    </row>
    <row r="995" s="61" customFormat="1" ht="15" customHeight="1" spans="1:5">
      <c r="A995" s="258" t="s">
        <v>127</v>
      </c>
      <c r="B995" s="242">
        <v>255</v>
      </c>
      <c r="C995" s="242">
        <v>250</v>
      </c>
      <c r="D995" s="239">
        <f t="shared" si="88"/>
        <v>0.980392156862745</v>
      </c>
      <c r="E995" s="237"/>
    </row>
    <row r="996" s="61" customFormat="1" ht="15" customHeight="1" spans="1:5">
      <c r="A996" s="258" t="s">
        <v>128</v>
      </c>
      <c r="B996" s="242"/>
      <c r="C996" s="242"/>
      <c r="D996" s="239"/>
      <c r="E996" s="237"/>
    </row>
    <row r="997" s="61" customFormat="1" ht="15" customHeight="1" spans="1:5">
      <c r="A997" s="258" t="s">
        <v>878</v>
      </c>
      <c r="B997" s="242"/>
      <c r="C997" s="242"/>
      <c r="D997" s="239"/>
      <c r="E997" s="237"/>
    </row>
    <row r="998" s="61" customFormat="1" ht="15" customHeight="1" spans="1:5">
      <c r="A998" s="258" t="s">
        <v>879</v>
      </c>
      <c r="B998" s="238"/>
      <c r="C998" s="238"/>
      <c r="D998" s="239"/>
      <c r="E998" s="237"/>
    </row>
    <row r="999" s="61" customFormat="1" ht="15" customHeight="1" spans="1:5">
      <c r="A999" s="258" t="s">
        <v>126</v>
      </c>
      <c r="B999" s="242"/>
      <c r="C999" s="242"/>
      <c r="D999" s="239"/>
      <c r="E999" s="237"/>
    </row>
    <row r="1000" s="61" customFormat="1" ht="15" customHeight="1" spans="1:5">
      <c r="A1000" s="258" t="s">
        <v>127</v>
      </c>
      <c r="B1000" s="242"/>
      <c r="C1000" s="242"/>
      <c r="D1000" s="239"/>
      <c r="E1000" s="237"/>
    </row>
    <row r="1001" s="61" customFormat="1" ht="15" customHeight="1" spans="1:5">
      <c r="A1001" s="258" t="s">
        <v>128</v>
      </c>
      <c r="B1001" s="242"/>
      <c r="C1001" s="242"/>
      <c r="D1001" s="239"/>
      <c r="E1001" s="237"/>
    </row>
    <row r="1002" s="61" customFormat="1" ht="15" customHeight="1" spans="1:5">
      <c r="A1002" s="258" t="s">
        <v>880</v>
      </c>
      <c r="B1002" s="242"/>
      <c r="C1002" s="242"/>
      <c r="D1002" s="239"/>
      <c r="E1002" s="237"/>
    </row>
    <row r="1003" s="61" customFormat="1" ht="15" customHeight="1" spans="1:5">
      <c r="A1003" s="258" t="s">
        <v>881</v>
      </c>
      <c r="B1003" s="242"/>
      <c r="C1003" s="242"/>
      <c r="D1003" s="239"/>
      <c r="E1003" s="237"/>
    </row>
    <row r="1004" s="61" customFormat="1" ht="15" customHeight="1" spans="1:5">
      <c r="A1004" s="258" t="s">
        <v>882</v>
      </c>
      <c r="B1004" s="242"/>
      <c r="C1004" s="242"/>
      <c r="D1004" s="239"/>
      <c r="E1004" s="237"/>
    </row>
    <row r="1005" s="61" customFormat="1" ht="15" customHeight="1" spans="1:5">
      <c r="A1005" s="258" t="s">
        <v>883</v>
      </c>
      <c r="B1005" s="242"/>
      <c r="C1005" s="242"/>
      <c r="D1005" s="239"/>
      <c r="E1005" s="237"/>
    </row>
    <row r="1006" s="61" customFormat="1" ht="15" customHeight="1" spans="1:5">
      <c r="A1006" s="258" t="s">
        <v>884</v>
      </c>
      <c r="B1006" s="242"/>
      <c r="C1006" s="242"/>
      <c r="D1006" s="239"/>
      <c r="E1006" s="237"/>
    </row>
    <row r="1007" s="61" customFormat="1" ht="15" customHeight="1" spans="1:5">
      <c r="A1007" s="258" t="s">
        <v>135</v>
      </c>
      <c r="B1007" s="242"/>
      <c r="C1007" s="242"/>
      <c r="D1007" s="239"/>
      <c r="E1007" s="237"/>
    </row>
    <row r="1008" s="61" customFormat="1" ht="15" customHeight="1" spans="1:5">
      <c r="A1008" s="258" t="s">
        <v>885</v>
      </c>
      <c r="B1008" s="242"/>
      <c r="C1008" s="242"/>
      <c r="D1008" s="239"/>
      <c r="E1008" s="237"/>
    </row>
    <row r="1009" s="61" customFormat="1" ht="15" customHeight="1" spans="1:5">
      <c r="A1009" s="258" t="s">
        <v>886</v>
      </c>
      <c r="B1009" s="238"/>
      <c r="C1009" s="238"/>
      <c r="D1009" s="239"/>
      <c r="E1009" s="237"/>
    </row>
    <row r="1010" s="61" customFormat="1" ht="15" customHeight="1" spans="1:5">
      <c r="A1010" s="258" t="s">
        <v>126</v>
      </c>
      <c r="B1010" s="242"/>
      <c r="C1010" s="242"/>
      <c r="D1010" s="239"/>
      <c r="E1010" s="237"/>
    </row>
    <row r="1011" s="61" customFormat="1" ht="15" customHeight="1" spans="1:5">
      <c r="A1011" s="258" t="s">
        <v>127</v>
      </c>
      <c r="B1011" s="242"/>
      <c r="C1011" s="242"/>
      <c r="D1011" s="239"/>
      <c r="E1011" s="237"/>
    </row>
    <row r="1012" s="61" customFormat="1" ht="15" customHeight="1" spans="1:5">
      <c r="A1012" s="258" t="s">
        <v>128</v>
      </c>
      <c r="B1012" s="242"/>
      <c r="C1012" s="242"/>
      <c r="D1012" s="239"/>
      <c r="E1012" s="237"/>
    </row>
    <row r="1013" s="61" customFormat="1" ht="15" customHeight="1" spans="1:5">
      <c r="A1013" s="258" t="s">
        <v>887</v>
      </c>
      <c r="B1013" s="242"/>
      <c r="C1013" s="242"/>
      <c r="D1013" s="239"/>
      <c r="E1013" s="237"/>
    </row>
    <row r="1014" s="61" customFormat="1" ht="15" customHeight="1" spans="1:5">
      <c r="A1014" s="258" t="s">
        <v>888</v>
      </c>
      <c r="B1014" s="242"/>
      <c r="C1014" s="242"/>
      <c r="D1014" s="239"/>
      <c r="E1014" s="237"/>
    </row>
    <row r="1015" s="61" customFormat="1" ht="15" customHeight="1" spans="1:5">
      <c r="A1015" s="258" t="s">
        <v>889</v>
      </c>
      <c r="B1015" s="242"/>
      <c r="C1015" s="242"/>
      <c r="D1015" s="239"/>
      <c r="E1015" s="237"/>
    </row>
    <row r="1016" s="61" customFormat="1" ht="15" customHeight="1" spans="1:5">
      <c r="A1016" s="258" t="s">
        <v>890</v>
      </c>
      <c r="B1016" s="238">
        <f>SUM(B1017:B1023)</f>
        <v>8716</v>
      </c>
      <c r="C1016" s="238">
        <f>SUM(C1017:C1023)</f>
        <v>8700</v>
      </c>
      <c r="D1016" s="239">
        <f>C1016/B1016</f>
        <v>0.998164295548417</v>
      </c>
      <c r="E1016" s="237"/>
    </row>
    <row r="1017" s="61" customFormat="1" ht="15" customHeight="1" spans="1:5">
      <c r="A1017" s="258" t="s">
        <v>126</v>
      </c>
      <c r="B1017" s="242"/>
      <c r="C1017" s="242"/>
      <c r="D1017" s="239"/>
      <c r="E1017" s="237"/>
    </row>
    <row r="1018" s="61" customFormat="1" ht="15" customHeight="1" spans="1:5">
      <c r="A1018" s="258" t="s">
        <v>127</v>
      </c>
      <c r="B1018" s="242"/>
      <c r="C1018" s="242"/>
      <c r="D1018" s="239"/>
      <c r="E1018" s="237"/>
    </row>
    <row r="1019" s="61" customFormat="1" ht="15" customHeight="1" spans="1:5">
      <c r="A1019" s="258" t="s">
        <v>128</v>
      </c>
      <c r="B1019" s="242"/>
      <c r="C1019" s="242"/>
      <c r="D1019" s="239"/>
      <c r="E1019" s="237"/>
    </row>
    <row r="1020" s="61" customFormat="1" ht="15" customHeight="1" spans="1:5">
      <c r="A1020" s="258" t="s">
        <v>891</v>
      </c>
      <c r="B1020" s="242"/>
      <c r="C1020" s="242"/>
      <c r="D1020" s="239"/>
      <c r="E1020" s="237"/>
    </row>
    <row r="1021" s="61" customFormat="1" ht="15" customHeight="1" spans="1:5">
      <c r="A1021" s="258" t="s">
        <v>892</v>
      </c>
      <c r="B1021" s="242">
        <v>8531</v>
      </c>
      <c r="C1021" s="242">
        <v>8500</v>
      </c>
      <c r="D1021" s="239">
        <f t="shared" ref="D1021:D1024" si="89">C1021/B1021</f>
        <v>0.996366193881139</v>
      </c>
      <c r="E1021" s="237"/>
    </row>
    <row r="1022" s="61" customFormat="1" ht="15" customHeight="1" spans="1:5">
      <c r="A1022" s="258" t="s">
        <v>893</v>
      </c>
      <c r="B1022" s="242"/>
      <c r="C1022" s="242"/>
      <c r="D1022" s="239"/>
      <c r="E1022" s="237"/>
    </row>
    <row r="1023" s="61" customFormat="1" ht="15" customHeight="1" spans="1:5">
      <c r="A1023" s="258" t="s">
        <v>894</v>
      </c>
      <c r="B1023" s="242">
        <v>185</v>
      </c>
      <c r="C1023" s="242">
        <v>200</v>
      </c>
      <c r="D1023" s="239">
        <f t="shared" si="89"/>
        <v>1.08108108108108</v>
      </c>
      <c r="E1023" s="237"/>
    </row>
    <row r="1024" s="61" customFormat="1" ht="15" customHeight="1" spans="1:5">
      <c r="A1024" s="258" t="s">
        <v>895</v>
      </c>
      <c r="B1024" s="238">
        <f>SUM(B1025:B1029)</f>
        <v>102</v>
      </c>
      <c r="C1024" s="238">
        <f>SUM(C1025:C1029)</f>
        <v>100</v>
      </c>
      <c r="D1024" s="239">
        <f t="shared" si="89"/>
        <v>0.980392156862745</v>
      </c>
      <c r="E1024" s="237"/>
    </row>
    <row r="1025" s="61" customFormat="1" ht="15" customHeight="1" spans="1:5">
      <c r="A1025" s="258" t="s">
        <v>896</v>
      </c>
      <c r="B1025" s="242"/>
      <c r="C1025" s="242"/>
      <c r="D1025" s="239"/>
      <c r="E1025" s="237"/>
    </row>
    <row r="1026" s="61" customFormat="1" ht="15" customHeight="1" spans="1:5">
      <c r="A1026" s="258" t="s">
        <v>897</v>
      </c>
      <c r="B1026" s="242"/>
      <c r="C1026" s="242"/>
      <c r="D1026" s="239"/>
      <c r="E1026" s="237"/>
    </row>
    <row r="1027" s="61" customFormat="1" ht="15" customHeight="1" spans="1:5">
      <c r="A1027" s="258" t="s">
        <v>898</v>
      </c>
      <c r="B1027" s="242"/>
      <c r="C1027" s="242"/>
      <c r="D1027" s="239"/>
      <c r="E1027" s="237"/>
    </row>
    <row r="1028" s="61" customFormat="1" ht="15" customHeight="1" spans="1:5">
      <c r="A1028" s="258" t="s">
        <v>899</v>
      </c>
      <c r="B1028" s="242"/>
      <c r="C1028" s="242"/>
      <c r="D1028" s="239"/>
      <c r="E1028" s="237"/>
    </row>
    <row r="1029" s="61" customFormat="1" ht="15" customHeight="1" spans="1:5">
      <c r="A1029" s="258" t="s">
        <v>900</v>
      </c>
      <c r="B1029" s="242">
        <v>102</v>
      </c>
      <c r="C1029" s="242">
        <v>100</v>
      </c>
      <c r="D1029" s="239">
        <f t="shared" ref="D1029:D1033" si="90">C1029/B1029</f>
        <v>0.980392156862745</v>
      </c>
      <c r="E1029" s="237"/>
    </row>
    <row r="1030" s="61" customFormat="1" ht="15" customHeight="1" spans="1:5">
      <c r="A1030" s="258" t="s">
        <v>901</v>
      </c>
      <c r="B1030" s="238">
        <f>B1031+B1041+B1047</f>
        <v>1351</v>
      </c>
      <c r="C1030" s="238">
        <f>C1031+C1041+C1047</f>
        <v>1340</v>
      </c>
      <c r="D1030" s="239">
        <f t="shared" si="90"/>
        <v>0.991857883049593</v>
      </c>
      <c r="E1030" s="237"/>
    </row>
    <row r="1031" s="61" customFormat="1" ht="15" customHeight="1" spans="1:5">
      <c r="A1031" s="258" t="s">
        <v>902</v>
      </c>
      <c r="B1031" s="238">
        <f>SUM(B1032:B1040)</f>
        <v>1258</v>
      </c>
      <c r="C1031" s="238">
        <f>SUM(C1032:C1040)</f>
        <v>1250</v>
      </c>
      <c r="D1031" s="239">
        <f t="shared" si="90"/>
        <v>0.993640699523052</v>
      </c>
      <c r="E1031" s="237"/>
    </row>
    <row r="1032" s="61" customFormat="1" ht="15" customHeight="1" spans="1:5">
      <c r="A1032" s="258" t="s">
        <v>126</v>
      </c>
      <c r="B1032" s="242">
        <v>272</v>
      </c>
      <c r="C1032" s="242">
        <v>270</v>
      </c>
      <c r="D1032" s="239">
        <f t="shared" si="90"/>
        <v>0.992647058823529</v>
      </c>
      <c r="E1032" s="237"/>
    </row>
    <row r="1033" s="61" customFormat="1" ht="15" customHeight="1" spans="1:5">
      <c r="A1033" s="258" t="s">
        <v>127</v>
      </c>
      <c r="B1033" s="242">
        <v>317</v>
      </c>
      <c r="C1033" s="242">
        <v>310</v>
      </c>
      <c r="D1033" s="239">
        <f t="shared" si="90"/>
        <v>0.977917981072555</v>
      </c>
      <c r="E1033" s="237"/>
    </row>
    <row r="1034" s="61" customFormat="1" ht="15" customHeight="1" spans="1:5">
      <c r="A1034" s="258" t="s">
        <v>128</v>
      </c>
      <c r="B1034" s="242"/>
      <c r="C1034" s="242"/>
      <c r="D1034" s="239"/>
      <c r="E1034" s="237"/>
    </row>
    <row r="1035" s="61" customFormat="1" ht="15" customHeight="1" spans="1:5">
      <c r="A1035" s="258" t="s">
        <v>903</v>
      </c>
      <c r="B1035" s="242"/>
      <c r="C1035" s="242"/>
      <c r="D1035" s="239"/>
      <c r="E1035" s="237"/>
    </row>
    <row r="1036" s="61" customFormat="1" ht="15" customHeight="1" spans="1:5">
      <c r="A1036" s="258" t="s">
        <v>904</v>
      </c>
      <c r="B1036" s="242"/>
      <c r="C1036" s="242"/>
      <c r="D1036" s="239"/>
      <c r="E1036" s="237"/>
    </row>
    <row r="1037" s="61" customFormat="1" ht="15" customHeight="1" spans="1:5">
      <c r="A1037" s="258" t="s">
        <v>905</v>
      </c>
      <c r="B1037" s="242"/>
      <c r="C1037" s="242"/>
      <c r="D1037" s="239"/>
      <c r="E1037" s="237"/>
    </row>
    <row r="1038" s="61" customFormat="1" ht="15" customHeight="1" spans="1:5">
      <c r="A1038" s="258" t="s">
        <v>906</v>
      </c>
      <c r="B1038" s="242"/>
      <c r="C1038" s="242"/>
      <c r="D1038" s="239"/>
      <c r="E1038" s="237"/>
    </row>
    <row r="1039" s="61" customFormat="1" ht="15" customHeight="1" spans="1:5">
      <c r="A1039" s="258" t="s">
        <v>135</v>
      </c>
      <c r="B1039" s="242"/>
      <c r="C1039" s="242"/>
      <c r="D1039" s="239"/>
      <c r="E1039" s="237"/>
    </row>
    <row r="1040" s="61" customFormat="1" ht="15" customHeight="1" spans="1:5">
      <c r="A1040" s="258" t="s">
        <v>907</v>
      </c>
      <c r="B1040" s="242">
        <v>669</v>
      </c>
      <c r="C1040" s="242">
        <v>670</v>
      </c>
      <c r="D1040" s="239">
        <f>C1040/B1040</f>
        <v>1.00149476831091</v>
      </c>
      <c r="E1040" s="237"/>
    </row>
    <row r="1041" s="61" customFormat="1" ht="15" customHeight="1" spans="1:5">
      <c r="A1041" s="258" t="s">
        <v>908</v>
      </c>
      <c r="B1041" s="238">
        <f>SUM(B1042:B1046)</f>
        <v>53</v>
      </c>
      <c r="C1041" s="238">
        <f>SUM(C1042:C1046)</f>
        <v>50</v>
      </c>
      <c r="D1041" s="239">
        <f>C1041/B1041</f>
        <v>0.943396226415094</v>
      </c>
      <c r="E1041" s="237"/>
    </row>
    <row r="1042" s="61" customFormat="1" ht="15" customHeight="1" spans="1:5">
      <c r="A1042" s="258" t="s">
        <v>126</v>
      </c>
      <c r="B1042" s="242"/>
      <c r="C1042" s="242"/>
      <c r="D1042" s="239"/>
      <c r="E1042" s="237"/>
    </row>
    <row r="1043" s="61" customFormat="1" ht="15" customHeight="1" spans="1:5">
      <c r="A1043" s="258" t="s">
        <v>127</v>
      </c>
      <c r="B1043" s="242"/>
      <c r="C1043" s="242"/>
      <c r="D1043" s="239"/>
      <c r="E1043" s="237"/>
    </row>
    <row r="1044" s="61" customFormat="1" ht="15" customHeight="1" spans="1:5">
      <c r="A1044" s="258" t="s">
        <v>128</v>
      </c>
      <c r="B1044" s="242"/>
      <c r="C1044" s="242"/>
      <c r="D1044" s="239"/>
      <c r="E1044" s="237"/>
    </row>
    <row r="1045" s="61" customFormat="1" ht="15" customHeight="1" spans="1:5">
      <c r="A1045" s="258" t="s">
        <v>909</v>
      </c>
      <c r="B1045" s="242"/>
      <c r="C1045" s="242"/>
      <c r="D1045" s="239"/>
      <c r="E1045" s="237"/>
    </row>
    <row r="1046" s="61" customFormat="1" ht="15" customHeight="1" spans="1:5">
      <c r="A1046" s="258" t="s">
        <v>910</v>
      </c>
      <c r="B1046" s="242">
        <v>53</v>
      </c>
      <c r="C1046" s="242">
        <v>50</v>
      </c>
      <c r="D1046" s="239">
        <f t="shared" ref="D1046:D1051" si="91">C1046/B1046</f>
        <v>0.943396226415094</v>
      </c>
      <c r="E1046" s="237"/>
    </row>
    <row r="1047" s="61" customFormat="1" ht="15" customHeight="1" spans="1:5">
      <c r="A1047" s="258" t="s">
        <v>911</v>
      </c>
      <c r="B1047" s="238">
        <f>SUM(B1048:B1049)</f>
        <v>40</v>
      </c>
      <c r="C1047" s="238">
        <f>SUM(C1048:C1049)</f>
        <v>40</v>
      </c>
      <c r="D1047" s="239">
        <f t="shared" si="91"/>
        <v>1</v>
      </c>
      <c r="E1047" s="237"/>
    </row>
    <row r="1048" s="61" customFormat="1" ht="15" customHeight="1" spans="1:5">
      <c r="A1048" s="258" t="s">
        <v>912</v>
      </c>
      <c r="B1048" s="242"/>
      <c r="C1048" s="242"/>
      <c r="D1048" s="239"/>
      <c r="E1048" s="237"/>
    </row>
    <row r="1049" s="61" customFormat="1" ht="15" customHeight="1" spans="1:5">
      <c r="A1049" s="258" t="s">
        <v>913</v>
      </c>
      <c r="B1049" s="242">
        <v>40</v>
      </c>
      <c r="C1049" s="242">
        <v>40</v>
      </c>
      <c r="D1049" s="239">
        <f t="shared" si="91"/>
        <v>1</v>
      </c>
      <c r="E1049" s="237"/>
    </row>
    <row r="1050" s="61" customFormat="1" ht="15" customHeight="1" spans="1:5">
      <c r="A1050" s="258" t="s">
        <v>914</v>
      </c>
      <c r="B1050" s="238">
        <f>B1051+B1068+B1074+B1077</f>
        <v>55</v>
      </c>
      <c r="C1050" s="238">
        <f>C1051+C1068+C1074+C1077</f>
        <v>55</v>
      </c>
      <c r="D1050" s="239">
        <f t="shared" si="91"/>
        <v>1</v>
      </c>
      <c r="E1050" s="237"/>
    </row>
    <row r="1051" s="61" customFormat="1" ht="15" customHeight="1" spans="1:5">
      <c r="A1051" s="258" t="s">
        <v>915</v>
      </c>
      <c r="B1051" s="238">
        <f>SUM(B1052:B1057)</f>
        <v>55</v>
      </c>
      <c r="C1051" s="238">
        <f>SUM(C1052:C1057)</f>
        <v>55</v>
      </c>
      <c r="D1051" s="239">
        <f t="shared" si="91"/>
        <v>1</v>
      </c>
      <c r="E1051" s="237"/>
    </row>
    <row r="1052" s="61" customFormat="1" ht="15" customHeight="1" spans="1:5">
      <c r="A1052" s="258" t="s">
        <v>126</v>
      </c>
      <c r="B1052" s="242"/>
      <c r="C1052" s="242"/>
      <c r="D1052" s="239"/>
      <c r="E1052" s="237"/>
    </row>
    <row r="1053" s="61" customFormat="1" ht="15" customHeight="1" spans="1:5">
      <c r="A1053" s="258" t="s">
        <v>127</v>
      </c>
      <c r="B1053" s="242"/>
      <c r="C1053" s="242"/>
      <c r="D1053" s="239"/>
      <c r="E1053" s="237"/>
    </row>
    <row r="1054" s="61" customFormat="1" ht="15" customHeight="1" spans="1:5">
      <c r="A1054" s="258" t="s">
        <v>128</v>
      </c>
      <c r="B1054" s="242"/>
      <c r="C1054" s="242"/>
      <c r="D1054" s="239"/>
      <c r="E1054" s="237"/>
    </row>
    <row r="1055" s="61" customFormat="1" ht="15" customHeight="1" spans="1:5">
      <c r="A1055" s="258" t="s">
        <v>916</v>
      </c>
      <c r="B1055" s="242"/>
      <c r="C1055" s="242"/>
      <c r="D1055" s="239"/>
      <c r="E1055" s="237"/>
    </row>
    <row r="1056" s="61" customFormat="1" ht="15" customHeight="1" spans="1:5">
      <c r="A1056" s="258" t="s">
        <v>135</v>
      </c>
      <c r="B1056" s="242"/>
      <c r="C1056" s="242"/>
      <c r="D1056" s="239"/>
      <c r="E1056" s="237"/>
    </row>
    <row r="1057" s="61" customFormat="1" ht="15" customHeight="1" spans="1:5">
      <c r="A1057" s="258" t="s">
        <v>917</v>
      </c>
      <c r="B1057" s="242">
        <v>55</v>
      </c>
      <c r="C1057" s="242">
        <v>55</v>
      </c>
      <c r="D1057" s="239">
        <f>C1057/B1057</f>
        <v>1</v>
      </c>
      <c r="E1057" s="237"/>
    </row>
    <row r="1058" s="61" customFormat="1" ht="15" customHeight="1" spans="1:5">
      <c r="A1058" s="258" t="s">
        <v>918</v>
      </c>
      <c r="B1058" s="238"/>
      <c r="C1058" s="243"/>
      <c r="D1058" s="239"/>
      <c r="E1058" s="237"/>
    </row>
    <row r="1059" s="61" customFormat="1" ht="15" customHeight="1" spans="1:5">
      <c r="A1059" s="258" t="s">
        <v>919</v>
      </c>
      <c r="B1059" s="242"/>
      <c r="C1059" s="243"/>
      <c r="D1059" s="239"/>
      <c r="E1059" s="237"/>
    </row>
    <row r="1060" s="61" customFormat="1" ht="15" customHeight="1" spans="1:5">
      <c r="A1060" s="258" t="s">
        <v>920</v>
      </c>
      <c r="B1060" s="242"/>
      <c r="C1060" s="243"/>
      <c r="D1060" s="239"/>
      <c r="E1060" s="237"/>
    </row>
    <row r="1061" s="61" customFormat="1" ht="15" customHeight="1" spans="1:5">
      <c r="A1061" s="258" t="s">
        <v>921</v>
      </c>
      <c r="B1061" s="242"/>
      <c r="C1061" s="243"/>
      <c r="D1061" s="239"/>
      <c r="E1061" s="237"/>
    </row>
    <row r="1062" s="61" customFormat="1" ht="15" customHeight="1" spans="1:5">
      <c r="A1062" s="258" t="s">
        <v>922</v>
      </c>
      <c r="B1062" s="242"/>
      <c r="C1062" s="243"/>
      <c r="D1062" s="239"/>
      <c r="E1062" s="237"/>
    </row>
    <row r="1063" s="61" customFormat="1" ht="15" customHeight="1" spans="1:5">
      <c r="A1063" s="258" t="s">
        <v>923</v>
      </c>
      <c r="B1063" s="242"/>
      <c r="C1063" s="243"/>
      <c r="D1063" s="239"/>
      <c r="E1063" s="237"/>
    </row>
    <row r="1064" s="61" customFormat="1" ht="15" customHeight="1" spans="1:5">
      <c r="A1064" s="258" t="s">
        <v>924</v>
      </c>
      <c r="B1064" s="242"/>
      <c r="C1064" s="243"/>
      <c r="D1064" s="239"/>
      <c r="E1064" s="237"/>
    </row>
    <row r="1065" s="61" customFormat="1" ht="15" customHeight="1" spans="1:5">
      <c r="A1065" s="258" t="s">
        <v>925</v>
      </c>
      <c r="B1065" s="242"/>
      <c r="C1065" s="243"/>
      <c r="D1065" s="239"/>
      <c r="E1065" s="237"/>
    </row>
    <row r="1066" s="61" customFormat="1" ht="15" customHeight="1" spans="1:5">
      <c r="A1066" s="258" t="s">
        <v>926</v>
      </c>
      <c r="B1066" s="242"/>
      <c r="C1066" s="243"/>
      <c r="D1066" s="239"/>
      <c r="E1066" s="237"/>
    </row>
    <row r="1067" s="61" customFormat="1" ht="15" customHeight="1" spans="1:5">
      <c r="A1067" s="258" t="s">
        <v>927</v>
      </c>
      <c r="B1067" s="242"/>
      <c r="C1067" s="243"/>
      <c r="D1067" s="239"/>
      <c r="E1067" s="237"/>
    </row>
    <row r="1068" s="61" customFormat="1" ht="15" customHeight="1" spans="1:5">
      <c r="A1068" s="258" t="s">
        <v>928</v>
      </c>
      <c r="B1068" s="238"/>
      <c r="C1068" s="243"/>
      <c r="D1068" s="239"/>
      <c r="E1068" s="237"/>
    </row>
    <row r="1069" s="61" customFormat="1" ht="15" customHeight="1" spans="1:5">
      <c r="A1069" s="258" t="s">
        <v>929</v>
      </c>
      <c r="B1069" s="242"/>
      <c r="C1069" s="243"/>
      <c r="D1069" s="239"/>
      <c r="E1069" s="237"/>
    </row>
    <row r="1070" s="61" customFormat="1" ht="15" customHeight="1" spans="1:5">
      <c r="A1070" s="233" t="s">
        <v>930</v>
      </c>
      <c r="B1070" s="242"/>
      <c r="C1070" s="243"/>
      <c r="D1070" s="239"/>
      <c r="E1070" s="237"/>
    </row>
    <row r="1071" s="61" customFormat="1" ht="15" customHeight="1" spans="1:5">
      <c r="A1071" s="258" t="s">
        <v>931</v>
      </c>
      <c r="B1071" s="242"/>
      <c r="C1071" s="243"/>
      <c r="D1071" s="239"/>
      <c r="E1071" s="237"/>
    </row>
    <row r="1072" s="61" customFormat="1" ht="15" customHeight="1" spans="1:5">
      <c r="A1072" s="258" t="s">
        <v>932</v>
      </c>
      <c r="B1072" s="242"/>
      <c r="C1072" s="243"/>
      <c r="D1072" s="239"/>
      <c r="E1072" s="237"/>
    </row>
    <row r="1073" s="61" customFormat="1" ht="15" customHeight="1" spans="1:5">
      <c r="A1073" s="258" t="s">
        <v>933</v>
      </c>
      <c r="B1073" s="242"/>
      <c r="C1073" s="243"/>
      <c r="D1073" s="239"/>
      <c r="E1073" s="237"/>
    </row>
    <row r="1074" s="61" customFormat="1" ht="15" customHeight="1" spans="1:5">
      <c r="A1074" s="258" t="s">
        <v>934</v>
      </c>
      <c r="B1074" s="238"/>
      <c r="C1074" s="243"/>
      <c r="D1074" s="239"/>
      <c r="E1074" s="237"/>
    </row>
    <row r="1075" s="61" customFormat="1" ht="15" customHeight="1" spans="1:5">
      <c r="A1075" s="258" t="s">
        <v>935</v>
      </c>
      <c r="B1075" s="242"/>
      <c r="C1075" s="243"/>
      <c r="D1075" s="239"/>
      <c r="E1075" s="237"/>
    </row>
    <row r="1076" s="61" customFormat="1" ht="15" customHeight="1" spans="1:5">
      <c r="A1076" s="258" t="s">
        <v>936</v>
      </c>
      <c r="B1076" s="242"/>
      <c r="C1076" s="243"/>
      <c r="D1076" s="239"/>
      <c r="E1076" s="237"/>
    </row>
    <row r="1077" s="61" customFormat="1" ht="15" customHeight="1" spans="1:5">
      <c r="A1077" s="258" t="s">
        <v>937</v>
      </c>
      <c r="B1077" s="238"/>
      <c r="C1077" s="243"/>
      <c r="D1077" s="239"/>
      <c r="E1077" s="237"/>
    </row>
    <row r="1078" s="61" customFormat="1" ht="15" customHeight="1" spans="1:5">
      <c r="A1078" s="258" t="s">
        <v>938</v>
      </c>
      <c r="B1078" s="242"/>
      <c r="C1078" s="243"/>
      <c r="D1078" s="239"/>
      <c r="E1078" s="237"/>
    </row>
    <row r="1079" s="61" customFormat="1" ht="15" customHeight="1" spans="1:5">
      <c r="A1079" s="258" t="s">
        <v>939</v>
      </c>
      <c r="B1079" s="242"/>
      <c r="C1079" s="243"/>
      <c r="D1079" s="239"/>
      <c r="E1079" s="237"/>
    </row>
    <row r="1080" s="61" customFormat="1" ht="15" customHeight="1" spans="1:5">
      <c r="A1080" s="258" t="s">
        <v>940</v>
      </c>
      <c r="B1080" s="238"/>
      <c r="C1080" s="243"/>
      <c r="D1080" s="239"/>
      <c r="E1080" s="237"/>
    </row>
    <row r="1081" s="61" customFormat="1" ht="15" customHeight="1" spans="1:5">
      <c r="A1081" s="258" t="s">
        <v>941</v>
      </c>
      <c r="B1081" s="242"/>
      <c r="C1081" s="243"/>
      <c r="D1081" s="239"/>
      <c r="E1081" s="237"/>
    </row>
    <row r="1082" s="61" customFormat="1" ht="15" customHeight="1" spans="1:5">
      <c r="A1082" s="258" t="s">
        <v>942</v>
      </c>
      <c r="B1082" s="242"/>
      <c r="C1082" s="243"/>
      <c r="D1082" s="239"/>
      <c r="E1082" s="237"/>
    </row>
    <row r="1083" s="61" customFormat="1" ht="15" customHeight="1" spans="1:5">
      <c r="A1083" s="258" t="s">
        <v>943</v>
      </c>
      <c r="B1083" s="242"/>
      <c r="C1083" s="243"/>
      <c r="D1083" s="239"/>
      <c r="E1083" s="237"/>
    </row>
    <row r="1084" s="61" customFormat="1" ht="15" customHeight="1" spans="1:5">
      <c r="A1084" s="258" t="s">
        <v>944</v>
      </c>
      <c r="B1084" s="242"/>
      <c r="C1084" s="243"/>
      <c r="D1084" s="239"/>
      <c r="E1084" s="237"/>
    </row>
    <row r="1085" s="61" customFormat="1" ht="15" customHeight="1" spans="1:5">
      <c r="A1085" s="258" t="s">
        <v>945</v>
      </c>
      <c r="B1085" s="242"/>
      <c r="C1085" s="243"/>
      <c r="D1085" s="239"/>
      <c r="E1085" s="237"/>
    </row>
    <row r="1086" s="61" customFormat="1" ht="15" customHeight="1" spans="1:5">
      <c r="A1086" s="258" t="s">
        <v>946</v>
      </c>
      <c r="B1086" s="242"/>
      <c r="C1086" s="243"/>
      <c r="D1086" s="239"/>
      <c r="E1086" s="237"/>
    </row>
    <row r="1087" s="61" customFormat="1" ht="15" customHeight="1" spans="1:5">
      <c r="A1087" s="258" t="s">
        <v>947</v>
      </c>
      <c r="B1087" s="242"/>
      <c r="C1087" s="243"/>
      <c r="D1087" s="239"/>
      <c r="E1087" s="237"/>
    </row>
    <row r="1088" s="61" customFormat="1" ht="15" customHeight="1" spans="1:5">
      <c r="A1088" s="258" t="s">
        <v>948</v>
      </c>
      <c r="B1088" s="242"/>
      <c r="C1088" s="243"/>
      <c r="D1088" s="239"/>
      <c r="E1088" s="237"/>
    </row>
    <row r="1089" s="61" customFormat="1" ht="15" customHeight="1" spans="1:5">
      <c r="A1089" s="258" t="s">
        <v>949</v>
      </c>
      <c r="B1089" s="242"/>
      <c r="C1089" s="243"/>
      <c r="D1089" s="239"/>
      <c r="E1089" s="237"/>
    </row>
    <row r="1090" s="61" customFormat="1" ht="15" customHeight="1" spans="1:5">
      <c r="A1090" s="258" t="s">
        <v>950</v>
      </c>
      <c r="B1090" s="238">
        <f>B1091+B1118+B1133</f>
        <v>4676</v>
      </c>
      <c r="C1090" s="238">
        <f>C1091+C1118+C1133</f>
        <v>4684</v>
      </c>
      <c r="D1090" s="239">
        <f t="shared" ref="D1090:D1093" si="92">C1090/B1090</f>
        <v>1.00171086398631</v>
      </c>
      <c r="E1090" s="237"/>
    </row>
    <row r="1091" s="61" customFormat="1" ht="15" customHeight="1" spans="1:5">
      <c r="A1091" s="258" t="s">
        <v>951</v>
      </c>
      <c r="B1091" s="238">
        <f>SUM(B1092:B1117)</f>
        <v>4424</v>
      </c>
      <c r="C1091" s="238">
        <f>SUM(C1092:C1117)</f>
        <v>4450</v>
      </c>
      <c r="D1091" s="239">
        <f t="shared" si="92"/>
        <v>1.00587703435805</v>
      </c>
      <c r="E1091" s="237"/>
    </row>
    <row r="1092" s="61" customFormat="1" ht="15" customHeight="1" spans="1:5">
      <c r="A1092" s="258" t="s">
        <v>126</v>
      </c>
      <c r="B1092" s="242">
        <v>1964</v>
      </c>
      <c r="C1092" s="242">
        <v>2000</v>
      </c>
      <c r="D1092" s="239">
        <f t="shared" si="92"/>
        <v>1.0183299389002</v>
      </c>
      <c r="E1092" s="237"/>
    </row>
    <row r="1093" s="61" customFormat="1" ht="15" customHeight="1" spans="1:5">
      <c r="A1093" s="258" t="s">
        <v>127</v>
      </c>
      <c r="B1093" s="242">
        <v>726</v>
      </c>
      <c r="C1093" s="242">
        <v>720</v>
      </c>
      <c r="D1093" s="239">
        <f t="shared" si="92"/>
        <v>0.991735537190083</v>
      </c>
      <c r="E1093" s="237"/>
    </row>
    <row r="1094" s="61" customFormat="1" ht="15" customHeight="1" spans="1:5">
      <c r="A1094" s="258" t="s">
        <v>128</v>
      </c>
      <c r="B1094" s="242"/>
      <c r="C1094" s="242"/>
      <c r="D1094" s="239"/>
      <c r="E1094" s="237"/>
    </row>
    <row r="1095" s="61" customFormat="1" ht="15" customHeight="1" spans="1:5">
      <c r="A1095" s="258" t="s">
        <v>952</v>
      </c>
      <c r="B1095" s="242">
        <v>50</v>
      </c>
      <c r="C1095" s="242">
        <v>50</v>
      </c>
      <c r="D1095" s="239">
        <f t="shared" ref="D1095:D1099" si="93">C1095/B1095</f>
        <v>1</v>
      </c>
      <c r="E1095" s="237"/>
    </row>
    <row r="1096" s="61" customFormat="1" ht="15" customHeight="1" spans="1:5">
      <c r="A1096" s="258" t="s">
        <v>953</v>
      </c>
      <c r="B1096" s="242">
        <v>846</v>
      </c>
      <c r="C1096" s="242">
        <v>850</v>
      </c>
      <c r="D1096" s="239">
        <f t="shared" si="93"/>
        <v>1.00472813238771</v>
      </c>
      <c r="E1096" s="237"/>
    </row>
    <row r="1097" s="61" customFormat="1" ht="15" customHeight="1" spans="1:5">
      <c r="A1097" s="258" t="s">
        <v>954</v>
      </c>
      <c r="B1097" s="242"/>
      <c r="C1097" s="242"/>
      <c r="D1097" s="239"/>
      <c r="E1097" s="237"/>
    </row>
    <row r="1098" s="61" customFormat="1" ht="15" customHeight="1" spans="1:5">
      <c r="A1098" s="258" t="s">
        <v>955</v>
      </c>
      <c r="B1098" s="242"/>
      <c r="C1098" s="242"/>
      <c r="D1098" s="239"/>
      <c r="E1098" s="237"/>
    </row>
    <row r="1099" s="61" customFormat="1" ht="15" customHeight="1" spans="1:5">
      <c r="A1099" s="258" t="s">
        <v>956</v>
      </c>
      <c r="B1099" s="242">
        <v>236</v>
      </c>
      <c r="C1099" s="242">
        <v>230</v>
      </c>
      <c r="D1099" s="239">
        <f t="shared" si="93"/>
        <v>0.974576271186441</v>
      </c>
      <c r="E1099" s="237"/>
    </row>
    <row r="1100" s="61" customFormat="1" ht="15" customHeight="1" spans="1:5">
      <c r="A1100" s="258" t="s">
        <v>957</v>
      </c>
      <c r="B1100" s="242"/>
      <c r="C1100" s="242"/>
      <c r="D1100" s="239"/>
      <c r="E1100" s="237"/>
    </row>
    <row r="1101" s="61" customFormat="1" ht="15" customHeight="1" spans="1:5">
      <c r="A1101" s="258" t="s">
        <v>958</v>
      </c>
      <c r="B1101" s="242"/>
      <c r="C1101" s="242"/>
      <c r="D1101" s="239"/>
      <c r="E1101" s="237"/>
    </row>
    <row r="1102" s="61" customFormat="1" ht="15" customHeight="1" spans="1:5">
      <c r="A1102" s="258" t="s">
        <v>959</v>
      </c>
      <c r="B1102" s="242"/>
      <c r="C1102" s="242"/>
      <c r="D1102" s="239"/>
      <c r="E1102" s="237"/>
    </row>
    <row r="1103" s="61" customFormat="1" ht="15" customHeight="1" spans="1:5">
      <c r="A1103" s="258" t="s">
        <v>960</v>
      </c>
      <c r="B1103" s="242"/>
      <c r="C1103" s="242"/>
      <c r="D1103" s="239"/>
      <c r="E1103" s="237"/>
    </row>
    <row r="1104" s="61" customFormat="1" ht="15" customHeight="1" spans="1:5">
      <c r="A1104" s="258" t="s">
        <v>961</v>
      </c>
      <c r="B1104" s="242"/>
      <c r="C1104" s="242"/>
      <c r="D1104" s="239"/>
      <c r="E1104" s="237"/>
    </row>
    <row r="1105" s="61" customFormat="1" ht="15" customHeight="1" spans="1:5">
      <c r="A1105" s="258" t="s">
        <v>962</v>
      </c>
      <c r="B1105" s="242"/>
      <c r="C1105" s="242"/>
      <c r="D1105" s="239"/>
      <c r="E1105" s="237"/>
    </row>
    <row r="1106" s="61" customFormat="1" ht="15" customHeight="1" spans="1:5">
      <c r="A1106" s="258" t="s">
        <v>963</v>
      </c>
      <c r="B1106" s="242"/>
      <c r="C1106" s="242"/>
      <c r="D1106" s="239"/>
      <c r="E1106" s="237"/>
    </row>
    <row r="1107" s="61" customFormat="1" ht="15" customHeight="1" spans="1:5">
      <c r="A1107" s="258" t="s">
        <v>964</v>
      </c>
      <c r="B1107" s="242"/>
      <c r="C1107" s="242"/>
      <c r="D1107" s="239"/>
      <c r="E1107" s="237"/>
    </row>
    <row r="1108" s="61" customFormat="1" ht="15" customHeight="1" spans="1:5">
      <c r="A1108" s="258" t="s">
        <v>965</v>
      </c>
      <c r="B1108" s="242"/>
      <c r="C1108" s="242"/>
      <c r="D1108" s="239"/>
      <c r="E1108" s="237"/>
    </row>
    <row r="1109" s="61" customFormat="1" ht="15" customHeight="1" spans="1:5">
      <c r="A1109" s="258" t="s">
        <v>966</v>
      </c>
      <c r="B1109" s="242"/>
      <c r="C1109" s="242"/>
      <c r="D1109" s="239"/>
      <c r="E1109" s="237"/>
    </row>
    <row r="1110" s="61" customFormat="1" ht="15" customHeight="1" spans="1:5">
      <c r="A1110" s="258" t="s">
        <v>967</v>
      </c>
      <c r="B1110" s="242"/>
      <c r="C1110" s="242"/>
      <c r="D1110" s="239"/>
      <c r="E1110" s="237"/>
    </row>
    <row r="1111" s="61" customFormat="1" ht="15" customHeight="1" spans="1:5">
      <c r="A1111" s="258" t="s">
        <v>968</v>
      </c>
      <c r="B1111" s="242"/>
      <c r="C1111" s="242"/>
      <c r="D1111" s="239"/>
      <c r="E1111" s="237"/>
    </row>
    <row r="1112" s="61" customFormat="1" ht="15" customHeight="1" spans="1:5">
      <c r="A1112" s="258" t="s">
        <v>969</v>
      </c>
      <c r="B1112" s="242"/>
      <c r="C1112" s="242"/>
      <c r="D1112" s="239"/>
      <c r="E1112" s="237"/>
    </row>
    <row r="1113" s="61" customFormat="1" ht="15" customHeight="1" spans="1:5">
      <c r="A1113" s="258" t="s">
        <v>970</v>
      </c>
      <c r="B1113" s="242"/>
      <c r="C1113" s="242"/>
      <c r="D1113" s="239"/>
      <c r="E1113" s="237"/>
    </row>
    <row r="1114" s="61" customFormat="1" ht="15" customHeight="1" spans="1:5">
      <c r="A1114" s="258" t="s">
        <v>971</v>
      </c>
      <c r="B1114" s="242"/>
      <c r="C1114" s="242"/>
      <c r="D1114" s="239"/>
      <c r="E1114" s="237"/>
    </row>
    <row r="1115" s="61" customFormat="1" ht="15" customHeight="1" spans="1:5">
      <c r="A1115" s="258" t="s">
        <v>972</v>
      </c>
      <c r="B1115" s="242"/>
      <c r="C1115" s="242"/>
      <c r="D1115" s="239"/>
      <c r="E1115" s="237"/>
    </row>
    <row r="1116" s="61" customFormat="1" ht="15" customHeight="1" spans="1:5">
      <c r="A1116" s="258" t="s">
        <v>135</v>
      </c>
      <c r="B1116" s="242">
        <v>579</v>
      </c>
      <c r="C1116" s="242">
        <v>580</v>
      </c>
      <c r="D1116" s="239">
        <f t="shared" ref="D1116:D1120" si="94">C1116/B1116</f>
        <v>1.00172711571675</v>
      </c>
      <c r="E1116" s="237"/>
    </row>
    <row r="1117" s="61" customFormat="1" ht="15" customHeight="1" spans="1:5">
      <c r="A1117" s="258" t="s">
        <v>973</v>
      </c>
      <c r="B1117" s="242">
        <v>23</v>
      </c>
      <c r="C1117" s="242">
        <v>20</v>
      </c>
      <c r="D1117" s="239">
        <f t="shared" si="94"/>
        <v>0.869565217391304</v>
      </c>
      <c r="E1117" s="237"/>
    </row>
    <row r="1118" s="61" customFormat="1" ht="15" customHeight="1" spans="1:5">
      <c r="A1118" s="258" t="s">
        <v>974</v>
      </c>
      <c r="B1118" s="238">
        <f>SUM(B1119:B1132)</f>
        <v>252</v>
      </c>
      <c r="C1118" s="238">
        <f>SUM(C1119:C1132)</f>
        <v>234</v>
      </c>
      <c r="D1118" s="239">
        <f t="shared" si="94"/>
        <v>0.928571428571429</v>
      </c>
      <c r="E1118" s="237"/>
    </row>
    <row r="1119" s="61" customFormat="1" ht="15" customHeight="1" spans="1:5">
      <c r="A1119" s="258" t="s">
        <v>126</v>
      </c>
      <c r="B1119" s="242">
        <v>34</v>
      </c>
      <c r="C1119" s="242">
        <v>34</v>
      </c>
      <c r="D1119" s="239">
        <f t="shared" si="94"/>
        <v>1</v>
      </c>
      <c r="E1119" s="237"/>
    </row>
    <row r="1120" s="61" customFormat="1" ht="15" customHeight="1" spans="1:5">
      <c r="A1120" s="258" t="s">
        <v>127</v>
      </c>
      <c r="B1120" s="242">
        <v>218</v>
      </c>
      <c r="C1120" s="242">
        <v>200</v>
      </c>
      <c r="D1120" s="239">
        <f t="shared" si="94"/>
        <v>0.917431192660551</v>
      </c>
      <c r="E1120" s="237"/>
    </row>
    <row r="1121" s="61" customFormat="1" ht="15" customHeight="1" spans="1:5">
      <c r="A1121" s="258" t="s">
        <v>128</v>
      </c>
      <c r="B1121" s="242"/>
      <c r="C1121" s="243"/>
      <c r="D1121" s="239"/>
      <c r="E1121" s="237"/>
    </row>
    <row r="1122" s="61" customFormat="1" ht="15" customHeight="1" spans="1:5">
      <c r="A1122" s="258" t="s">
        <v>975</v>
      </c>
      <c r="B1122" s="242"/>
      <c r="C1122" s="243"/>
      <c r="D1122" s="239"/>
      <c r="E1122" s="237"/>
    </row>
    <row r="1123" s="61" customFormat="1" ht="15" customHeight="1" spans="1:5">
      <c r="A1123" s="258" t="s">
        <v>976</v>
      </c>
      <c r="B1123" s="242"/>
      <c r="C1123" s="243"/>
      <c r="D1123" s="239"/>
      <c r="E1123" s="237"/>
    </row>
    <row r="1124" s="61" customFormat="1" ht="15" customHeight="1" spans="1:5">
      <c r="A1124" s="258" t="s">
        <v>977</v>
      </c>
      <c r="B1124" s="242"/>
      <c r="C1124" s="243"/>
      <c r="D1124" s="239"/>
      <c r="E1124" s="237"/>
    </row>
    <row r="1125" s="61" customFormat="1" ht="15" customHeight="1" spans="1:5">
      <c r="A1125" s="258" t="s">
        <v>978</v>
      </c>
      <c r="B1125" s="242"/>
      <c r="C1125" s="243"/>
      <c r="D1125" s="239"/>
      <c r="E1125" s="237"/>
    </row>
    <row r="1126" s="61" customFormat="1" ht="15" customHeight="1" spans="1:5">
      <c r="A1126" s="258" t="s">
        <v>979</v>
      </c>
      <c r="B1126" s="242"/>
      <c r="C1126" s="243"/>
      <c r="D1126" s="239"/>
      <c r="E1126" s="237"/>
    </row>
    <row r="1127" s="61" customFormat="1" ht="15" customHeight="1" spans="1:5">
      <c r="A1127" s="258" t="s">
        <v>980</v>
      </c>
      <c r="B1127" s="242"/>
      <c r="C1127" s="243"/>
      <c r="D1127" s="239"/>
      <c r="E1127" s="237"/>
    </row>
    <row r="1128" s="61" customFormat="1" ht="15" customHeight="1" spans="1:5">
      <c r="A1128" s="258" t="s">
        <v>981</v>
      </c>
      <c r="B1128" s="242"/>
      <c r="C1128" s="243"/>
      <c r="D1128" s="239"/>
      <c r="E1128" s="237"/>
    </row>
    <row r="1129" s="61" customFormat="1" ht="15" customHeight="1" spans="1:5">
      <c r="A1129" s="258" t="s">
        <v>982</v>
      </c>
      <c r="B1129" s="242"/>
      <c r="C1129" s="243"/>
      <c r="D1129" s="239"/>
      <c r="E1129" s="237"/>
    </row>
    <row r="1130" s="61" customFormat="1" ht="15" customHeight="1" spans="1:5">
      <c r="A1130" s="258" t="s">
        <v>983</v>
      </c>
      <c r="B1130" s="242"/>
      <c r="C1130" s="243"/>
      <c r="D1130" s="239"/>
      <c r="E1130" s="237"/>
    </row>
    <row r="1131" s="61" customFormat="1" ht="15" customHeight="1" spans="1:5">
      <c r="A1131" s="258" t="s">
        <v>984</v>
      </c>
      <c r="B1131" s="242"/>
      <c r="C1131" s="243"/>
      <c r="D1131" s="239"/>
      <c r="E1131" s="237"/>
    </row>
    <row r="1132" s="61" customFormat="1" ht="15" customHeight="1" spans="1:5">
      <c r="A1132" s="258" t="s">
        <v>985</v>
      </c>
      <c r="B1132" s="242"/>
      <c r="C1132" s="243"/>
      <c r="D1132" s="239"/>
      <c r="E1132" s="237"/>
    </row>
    <row r="1133" s="61" customFormat="1" ht="15" customHeight="1" spans="1:5">
      <c r="A1133" s="258" t="s">
        <v>986</v>
      </c>
      <c r="B1133" s="242"/>
      <c r="C1133" s="243"/>
      <c r="D1133" s="239"/>
      <c r="E1133" s="237"/>
    </row>
    <row r="1134" s="61" customFormat="1" ht="15" customHeight="1" spans="1:5">
      <c r="A1134" s="258" t="s">
        <v>987</v>
      </c>
      <c r="B1134" s="238">
        <f>B1147+B1151+B1135</f>
        <v>14918</v>
      </c>
      <c r="C1134" s="238">
        <f>C1147+C1151+C1135</f>
        <v>14908</v>
      </c>
      <c r="D1134" s="239">
        <f>C1134/B1134</f>
        <v>0.999329668856415</v>
      </c>
      <c r="E1134" s="237"/>
    </row>
    <row r="1135" s="61" customFormat="1" ht="15" customHeight="1" spans="1:5">
      <c r="A1135" s="258" t="s">
        <v>988</v>
      </c>
      <c r="B1135" s="238">
        <f>SUM(B1136:B1146)</f>
        <v>5593</v>
      </c>
      <c r="C1135" s="238">
        <f>SUM(C1136:C1146)</f>
        <v>5508</v>
      </c>
      <c r="D1135" s="239">
        <f>C1135/B1135</f>
        <v>0.984802431610942</v>
      </c>
      <c r="E1135" s="237"/>
    </row>
    <row r="1136" s="61" customFormat="1" ht="15" customHeight="1" spans="1:5">
      <c r="A1136" s="258" t="s">
        <v>989</v>
      </c>
      <c r="B1136" s="242"/>
      <c r="C1136" s="243"/>
      <c r="D1136" s="239"/>
      <c r="E1136" s="237"/>
    </row>
    <row r="1137" s="61" customFormat="1" ht="15" customHeight="1" spans="1:5">
      <c r="A1137" s="258" t="s">
        <v>990</v>
      </c>
      <c r="B1137" s="242"/>
      <c r="C1137" s="243"/>
      <c r="D1137" s="239"/>
      <c r="E1137" s="237"/>
    </row>
    <row r="1138" s="61" customFormat="1" ht="15" customHeight="1" spans="1:5">
      <c r="A1138" s="258" t="s">
        <v>991</v>
      </c>
      <c r="B1138" s="242"/>
      <c r="C1138" s="243"/>
      <c r="D1138" s="239"/>
      <c r="E1138" s="237"/>
    </row>
    <row r="1139" s="61" customFormat="1" ht="15" customHeight="1" spans="1:5">
      <c r="A1139" s="258" t="s">
        <v>992</v>
      </c>
      <c r="B1139" s="242"/>
      <c r="C1139" s="243"/>
      <c r="D1139" s="239"/>
      <c r="E1139" s="237"/>
    </row>
    <row r="1140" s="61" customFormat="1" ht="15" customHeight="1" spans="1:5">
      <c r="A1140" s="258" t="s">
        <v>993</v>
      </c>
      <c r="B1140" s="242">
        <v>482</v>
      </c>
      <c r="C1140" s="242">
        <v>480</v>
      </c>
      <c r="D1140" s="239">
        <f t="shared" ref="D1140:D1144" si="95">C1140/B1140</f>
        <v>0.995850622406639</v>
      </c>
      <c r="E1140" s="237"/>
    </row>
    <row r="1141" s="61" customFormat="1" ht="15" customHeight="1" spans="1:5">
      <c r="A1141" s="258" t="s">
        <v>994</v>
      </c>
      <c r="B1141" s="242">
        <v>375</v>
      </c>
      <c r="C1141" s="242">
        <v>380</v>
      </c>
      <c r="D1141" s="239">
        <f t="shared" si="95"/>
        <v>1.01333333333333</v>
      </c>
      <c r="E1141" s="237"/>
    </row>
    <row r="1142" s="61" customFormat="1" ht="15" customHeight="1" spans="1:5">
      <c r="A1142" s="258" t="s">
        <v>995</v>
      </c>
      <c r="B1142" s="242">
        <v>5</v>
      </c>
      <c r="C1142" s="242">
        <v>5</v>
      </c>
      <c r="D1142" s="239">
        <f t="shared" si="95"/>
        <v>1</v>
      </c>
      <c r="E1142" s="237"/>
    </row>
    <row r="1143" s="61" customFormat="1" ht="15" customHeight="1" spans="1:5">
      <c r="A1143" s="258" t="s">
        <v>996</v>
      </c>
      <c r="B1143" s="242">
        <v>3742</v>
      </c>
      <c r="C1143" s="242">
        <v>3643</v>
      </c>
      <c r="D1143" s="239">
        <f t="shared" si="95"/>
        <v>0.9735435595938</v>
      </c>
      <c r="E1143" s="237"/>
    </row>
    <row r="1144" s="61" customFormat="1" ht="15" customHeight="1" spans="1:5">
      <c r="A1144" s="258" t="s">
        <v>997</v>
      </c>
      <c r="B1144" s="242">
        <v>253</v>
      </c>
      <c r="C1144" s="242">
        <v>260</v>
      </c>
      <c r="D1144" s="239">
        <f t="shared" si="95"/>
        <v>1.02766798418972</v>
      </c>
      <c r="E1144" s="237"/>
    </row>
    <row r="1145" s="61" customFormat="1" ht="15" customHeight="1" spans="1:5">
      <c r="A1145" s="258" t="s">
        <v>998</v>
      </c>
      <c r="B1145" s="242"/>
      <c r="C1145" s="242"/>
      <c r="D1145" s="239"/>
      <c r="E1145" s="237"/>
    </row>
    <row r="1146" s="61" customFormat="1" ht="15" customHeight="1" spans="1:5">
      <c r="A1146" s="258" t="s">
        <v>999</v>
      </c>
      <c r="B1146" s="242">
        <v>736</v>
      </c>
      <c r="C1146" s="242">
        <v>740</v>
      </c>
      <c r="D1146" s="239">
        <f t="shared" ref="D1146:D1148" si="96">C1146/B1146</f>
        <v>1.0054347826087</v>
      </c>
      <c r="E1146" s="237"/>
    </row>
    <row r="1147" s="61" customFormat="1" ht="15" customHeight="1" spans="1:5">
      <c r="A1147" s="258" t="s">
        <v>1000</v>
      </c>
      <c r="B1147" s="238">
        <f>SUM(B1148:B1150)</f>
        <v>9325</v>
      </c>
      <c r="C1147" s="238">
        <f>SUM(C1148:C1150)</f>
        <v>9400</v>
      </c>
      <c r="D1147" s="239">
        <f t="shared" si="96"/>
        <v>1.00804289544236</v>
      </c>
      <c r="E1147" s="237"/>
    </row>
    <row r="1148" s="61" customFormat="1" ht="15" customHeight="1" spans="1:5">
      <c r="A1148" s="258" t="s">
        <v>1001</v>
      </c>
      <c r="B1148" s="242">
        <v>9325</v>
      </c>
      <c r="C1148" s="242">
        <v>9400</v>
      </c>
      <c r="D1148" s="239">
        <f t="shared" si="96"/>
        <v>1.00804289544236</v>
      </c>
      <c r="E1148" s="237"/>
    </row>
    <row r="1149" s="61" customFormat="1" ht="15" customHeight="1" spans="1:5">
      <c r="A1149" s="258" t="s">
        <v>1002</v>
      </c>
      <c r="B1149" s="242"/>
      <c r="C1149" s="243"/>
      <c r="D1149" s="239"/>
      <c r="E1149" s="237"/>
    </row>
    <row r="1150" s="61" customFormat="1" ht="15" customHeight="1" spans="1:5">
      <c r="A1150" s="258" t="s">
        <v>1003</v>
      </c>
      <c r="B1150" s="242"/>
      <c r="C1150" s="243"/>
      <c r="D1150" s="239"/>
      <c r="E1150" s="237"/>
    </row>
    <row r="1151" s="61" customFormat="1" ht="15" customHeight="1" spans="1:5">
      <c r="A1151" s="258" t="s">
        <v>1004</v>
      </c>
      <c r="B1151" s="238"/>
      <c r="C1151" s="243"/>
      <c r="D1151" s="239"/>
      <c r="E1151" s="237"/>
    </row>
    <row r="1152" s="61" customFormat="1" ht="15" customHeight="1" spans="1:5">
      <c r="A1152" s="258" t="s">
        <v>1005</v>
      </c>
      <c r="B1152" s="242"/>
      <c r="C1152" s="243"/>
      <c r="D1152" s="239"/>
      <c r="E1152" s="237"/>
    </row>
    <row r="1153" s="61" customFormat="1" ht="15" customHeight="1" spans="1:5">
      <c r="A1153" s="258" t="s">
        <v>1006</v>
      </c>
      <c r="B1153" s="242"/>
      <c r="C1153" s="243"/>
      <c r="D1153" s="239"/>
      <c r="E1153" s="237"/>
    </row>
    <row r="1154" s="61" customFormat="1" ht="15" customHeight="1" spans="1:5">
      <c r="A1154" s="258" t="s">
        <v>1007</v>
      </c>
      <c r="B1154" s="242"/>
      <c r="C1154" s="243"/>
      <c r="D1154" s="239"/>
      <c r="E1154" s="237"/>
    </row>
    <row r="1155" s="61" customFormat="1" ht="15" customHeight="1" spans="1:5">
      <c r="A1155" s="258" t="s">
        <v>1008</v>
      </c>
      <c r="B1155" s="238">
        <f>B1156+B1174+B1180+B1186</f>
        <v>2064</v>
      </c>
      <c r="C1155" s="238">
        <f>C1156+C1174+C1180+C1186</f>
        <v>2209</v>
      </c>
      <c r="D1155" s="239">
        <f>C1155/B1155</f>
        <v>1.0702519379845</v>
      </c>
      <c r="E1155" s="237"/>
    </row>
    <row r="1156" s="61" customFormat="1" ht="15" customHeight="1" spans="1:5">
      <c r="A1156" s="258" t="s">
        <v>1009</v>
      </c>
      <c r="B1156" s="238">
        <f>SUM(B1157:B1173)</f>
        <v>927</v>
      </c>
      <c r="C1156" s="238">
        <f>SUM(C1157:C1173)</f>
        <v>1081</v>
      </c>
      <c r="D1156" s="239">
        <f>C1156/B1156</f>
        <v>1.16612729234088</v>
      </c>
      <c r="E1156" s="237"/>
    </row>
    <row r="1157" s="61" customFormat="1" ht="15" customHeight="1" spans="1:5">
      <c r="A1157" s="258" t="s">
        <v>126</v>
      </c>
      <c r="B1157" s="242"/>
      <c r="C1157" s="243"/>
      <c r="D1157" s="239"/>
      <c r="E1157" s="237"/>
    </row>
    <row r="1158" s="61" customFormat="1" ht="15" customHeight="1" spans="1:5">
      <c r="A1158" s="258" t="s">
        <v>127</v>
      </c>
      <c r="B1158" s="242"/>
      <c r="C1158" s="243"/>
      <c r="D1158" s="239"/>
      <c r="E1158" s="237"/>
    </row>
    <row r="1159" s="61" customFormat="1" ht="15" customHeight="1" spans="1:5">
      <c r="A1159" s="258" t="s">
        <v>128</v>
      </c>
      <c r="B1159" s="242"/>
      <c r="C1159" s="243"/>
      <c r="D1159" s="239"/>
      <c r="E1159" s="237"/>
    </row>
    <row r="1160" s="61" customFormat="1" ht="15" customHeight="1" spans="1:5">
      <c r="A1160" s="258" t="s">
        <v>1010</v>
      </c>
      <c r="B1160" s="242"/>
      <c r="C1160" s="243"/>
      <c r="D1160" s="239"/>
      <c r="E1160" s="237"/>
    </row>
    <row r="1161" s="61" customFormat="1" ht="15" customHeight="1" spans="1:5">
      <c r="A1161" s="258" t="s">
        <v>1011</v>
      </c>
      <c r="B1161" s="242"/>
      <c r="C1161" s="243"/>
      <c r="D1161" s="239"/>
      <c r="E1161" s="237"/>
    </row>
    <row r="1162" s="61" customFormat="1" ht="15" customHeight="1" spans="1:5">
      <c r="A1162" s="258" t="s">
        <v>1012</v>
      </c>
      <c r="B1162" s="242"/>
      <c r="C1162" s="243"/>
      <c r="D1162" s="239"/>
      <c r="E1162" s="237"/>
    </row>
    <row r="1163" s="61" customFormat="1" ht="15" customHeight="1" spans="1:5">
      <c r="A1163" s="258" t="s">
        <v>1013</v>
      </c>
      <c r="B1163" s="242"/>
      <c r="C1163" s="243"/>
      <c r="D1163" s="239"/>
      <c r="E1163" s="237"/>
    </row>
    <row r="1164" s="61" customFormat="1" ht="15" customHeight="1" spans="1:5">
      <c r="A1164" s="258" t="s">
        <v>1014</v>
      </c>
      <c r="B1164" s="242">
        <v>93</v>
      </c>
      <c r="C1164" s="242">
        <v>588</v>
      </c>
      <c r="D1164" s="239">
        <f>C1164/B1164</f>
        <v>6.32258064516129</v>
      </c>
      <c r="E1164" s="237"/>
    </row>
    <row r="1165" s="61" customFormat="1" ht="15" customHeight="1" spans="1:5">
      <c r="A1165" s="258" t="s">
        <v>1015</v>
      </c>
      <c r="B1165" s="242"/>
      <c r="C1165" s="242"/>
      <c r="D1165" s="239"/>
      <c r="E1165" s="237"/>
    </row>
    <row r="1166" s="61" customFormat="1" ht="15" customHeight="1" spans="1:5">
      <c r="A1166" s="258" t="s">
        <v>1016</v>
      </c>
      <c r="B1166" s="242"/>
      <c r="C1166" s="242"/>
      <c r="D1166" s="239"/>
      <c r="E1166" s="237"/>
    </row>
    <row r="1167" s="61" customFormat="1" ht="15" customHeight="1" spans="1:5">
      <c r="A1167" s="258" t="s">
        <v>1017</v>
      </c>
      <c r="B1167" s="242">
        <v>439</v>
      </c>
      <c r="C1167" s="242">
        <v>440</v>
      </c>
      <c r="D1167" s="239">
        <f>C1167/B1167</f>
        <v>1.00227790432802</v>
      </c>
      <c r="E1167" s="237"/>
    </row>
    <row r="1168" s="61" customFormat="1" ht="15" customHeight="1" spans="1:5">
      <c r="A1168" s="258" t="s">
        <v>1018</v>
      </c>
      <c r="B1168" s="242"/>
      <c r="C1168" s="243"/>
      <c r="D1168" s="239"/>
      <c r="E1168" s="237"/>
    </row>
    <row r="1169" s="61" customFormat="1" ht="15" customHeight="1" spans="1:5">
      <c r="A1169" s="258" t="s">
        <v>1019</v>
      </c>
      <c r="B1169" s="242"/>
      <c r="C1169" s="243"/>
      <c r="D1169" s="239"/>
      <c r="E1169" s="237"/>
    </row>
    <row r="1170" s="61" customFormat="1" ht="15" customHeight="1" spans="1:5">
      <c r="A1170" s="258" t="s">
        <v>1020</v>
      </c>
      <c r="B1170" s="242"/>
      <c r="C1170" s="243"/>
      <c r="D1170" s="239"/>
      <c r="E1170" s="237"/>
    </row>
    <row r="1171" s="61" customFormat="1" ht="15" customHeight="1" spans="1:5">
      <c r="A1171" s="258" t="s">
        <v>1021</v>
      </c>
      <c r="B1171" s="242"/>
      <c r="C1171" s="243"/>
      <c r="D1171" s="239"/>
      <c r="E1171" s="237"/>
    </row>
    <row r="1172" s="61" customFormat="1" ht="15" customHeight="1" spans="1:5">
      <c r="A1172" s="258" t="s">
        <v>135</v>
      </c>
      <c r="B1172" s="242">
        <v>53</v>
      </c>
      <c r="C1172" s="242">
        <v>53</v>
      </c>
      <c r="D1172" s="239">
        <f>C1172/B1172</f>
        <v>1</v>
      </c>
      <c r="E1172" s="237"/>
    </row>
    <row r="1173" s="61" customFormat="1" ht="15" customHeight="1" spans="1:5">
      <c r="A1173" s="258" t="s">
        <v>1022</v>
      </c>
      <c r="B1173" s="242">
        <v>342</v>
      </c>
      <c r="C1173" s="242"/>
      <c r="D1173" s="239">
        <f>C1173/B1173</f>
        <v>0</v>
      </c>
      <c r="E1173" s="237"/>
    </row>
    <row r="1174" s="61" customFormat="1" ht="15" customHeight="1" spans="1:5">
      <c r="A1174" s="258" t="s">
        <v>1023</v>
      </c>
      <c r="B1174" s="238"/>
      <c r="C1174" s="243"/>
      <c r="D1174" s="239"/>
      <c r="E1174" s="237"/>
    </row>
    <row r="1175" s="61" customFormat="1" ht="15" customHeight="1" spans="1:5">
      <c r="A1175" s="258" t="s">
        <v>1024</v>
      </c>
      <c r="B1175" s="242"/>
      <c r="C1175" s="243"/>
      <c r="D1175" s="239"/>
      <c r="E1175" s="237"/>
    </row>
    <row r="1176" s="61" customFormat="1" ht="15" customHeight="1" spans="1:5">
      <c r="A1176" s="258" t="s">
        <v>1025</v>
      </c>
      <c r="B1176" s="242"/>
      <c r="C1176" s="243"/>
      <c r="D1176" s="239"/>
      <c r="E1176" s="237"/>
    </row>
    <row r="1177" s="61" customFormat="1" ht="15" customHeight="1" spans="1:5">
      <c r="A1177" s="258" t="s">
        <v>1026</v>
      </c>
      <c r="B1177" s="242"/>
      <c r="C1177" s="243"/>
      <c r="D1177" s="239"/>
      <c r="E1177" s="237"/>
    </row>
    <row r="1178" s="61" customFormat="1" ht="15" customHeight="1" spans="1:5">
      <c r="A1178" s="258" t="s">
        <v>1027</v>
      </c>
      <c r="B1178" s="242"/>
      <c r="C1178" s="243"/>
      <c r="D1178" s="239"/>
      <c r="E1178" s="237"/>
    </row>
    <row r="1179" s="61" customFormat="1" ht="15" customHeight="1" spans="1:5">
      <c r="A1179" s="258" t="s">
        <v>1028</v>
      </c>
      <c r="B1179" s="242"/>
      <c r="C1179" s="243"/>
      <c r="D1179" s="239"/>
      <c r="E1179" s="237"/>
    </row>
    <row r="1180" s="61" customFormat="1" ht="15" customHeight="1" spans="1:5">
      <c r="A1180" s="258" t="s">
        <v>1029</v>
      </c>
      <c r="B1180" s="238">
        <f>SUM(B1181:B1185)</f>
        <v>1086</v>
      </c>
      <c r="C1180" s="238">
        <f>SUM(C1181:C1185)</f>
        <v>1078</v>
      </c>
      <c r="D1180" s="239">
        <f t="shared" ref="D1180:D1186" si="97">C1180/B1180</f>
        <v>0.992633517495396</v>
      </c>
      <c r="E1180" s="237"/>
    </row>
    <row r="1181" s="61" customFormat="1" ht="15" customHeight="1" spans="1:5">
      <c r="A1181" s="258" t="s">
        <v>1030</v>
      </c>
      <c r="B1181" s="242">
        <v>1078</v>
      </c>
      <c r="C1181" s="242">
        <v>1078</v>
      </c>
      <c r="D1181" s="239">
        <f t="shared" si="97"/>
        <v>1</v>
      </c>
      <c r="E1181" s="237"/>
    </row>
    <row r="1182" s="61" customFormat="1" ht="15" customHeight="1" spans="1:5">
      <c r="A1182" s="258" t="s">
        <v>1031</v>
      </c>
      <c r="B1182" s="242"/>
      <c r="C1182" s="242"/>
      <c r="D1182" s="239"/>
      <c r="E1182" s="237"/>
    </row>
    <row r="1183" s="61" customFormat="1" ht="15" customHeight="1" spans="1:5">
      <c r="A1183" s="258" t="s">
        <v>1032</v>
      </c>
      <c r="B1183" s="242"/>
      <c r="C1183" s="242"/>
      <c r="D1183" s="239"/>
      <c r="E1183" s="237"/>
    </row>
    <row r="1184" s="61" customFormat="1" ht="15" customHeight="1" spans="1:5">
      <c r="A1184" s="258" t="s">
        <v>1033</v>
      </c>
      <c r="B1184" s="242"/>
      <c r="C1184" s="242"/>
      <c r="D1184" s="239"/>
      <c r="E1184" s="237"/>
    </row>
    <row r="1185" s="61" customFormat="1" ht="15" customHeight="1" spans="1:5">
      <c r="A1185" s="258" t="s">
        <v>1034</v>
      </c>
      <c r="B1185" s="242">
        <v>8</v>
      </c>
      <c r="C1185" s="242"/>
      <c r="D1185" s="239">
        <f t="shared" si="97"/>
        <v>0</v>
      </c>
      <c r="E1185" s="237"/>
    </row>
    <row r="1186" s="61" customFormat="1" ht="15" customHeight="1" spans="1:5">
      <c r="A1186" s="258" t="s">
        <v>1035</v>
      </c>
      <c r="B1186" s="238">
        <f>SUM(B1187:B1198)</f>
        <v>51</v>
      </c>
      <c r="C1186" s="238">
        <f>SUM(C1187:C1198)</f>
        <v>50</v>
      </c>
      <c r="D1186" s="239">
        <f t="shared" si="97"/>
        <v>0.980392156862745</v>
      </c>
      <c r="E1186" s="237"/>
    </row>
    <row r="1187" s="61" customFormat="1" ht="15" customHeight="1" spans="1:5">
      <c r="A1187" s="258" t="s">
        <v>1036</v>
      </c>
      <c r="B1187" s="242"/>
      <c r="C1187" s="243"/>
      <c r="D1187" s="239"/>
      <c r="E1187" s="237"/>
    </row>
    <row r="1188" s="61" customFormat="1" ht="15" customHeight="1" spans="1:5">
      <c r="A1188" s="258" t="s">
        <v>1037</v>
      </c>
      <c r="B1188" s="242"/>
      <c r="C1188" s="243"/>
      <c r="D1188" s="239"/>
      <c r="E1188" s="237"/>
    </row>
    <row r="1189" s="61" customFormat="1" ht="15" customHeight="1" spans="1:5">
      <c r="A1189" s="258" t="s">
        <v>1038</v>
      </c>
      <c r="B1189" s="242"/>
      <c r="C1189" s="243"/>
      <c r="D1189" s="239"/>
      <c r="E1189" s="237"/>
    </row>
    <row r="1190" s="61" customFormat="1" ht="15" customHeight="1" spans="1:5">
      <c r="A1190" s="258" t="s">
        <v>1039</v>
      </c>
      <c r="B1190" s="242"/>
      <c r="C1190" s="243"/>
      <c r="D1190" s="239"/>
      <c r="E1190" s="237"/>
    </row>
    <row r="1191" s="61" customFormat="1" ht="15" customHeight="1" spans="1:5">
      <c r="A1191" s="258" t="s">
        <v>1040</v>
      </c>
      <c r="B1191" s="242"/>
      <c r="C1191" s="243"/>
      <c r="D1191" s="239"/>
      <c r="E1191" s="237"/>
    </row>
    <row r="1192" s="61" customFormat="1" ht="15" customHeight="1" spans="1:5">
      <c r="A1192" s="258" t="s">
        <v>1041</v>
      </c>
      <c r="B1192" s="242"/>
      <c r="C1192" s="243"/>
      <c r="D1192" s="239"/>
      <c r="E1192" s="237"/>
    </row>
    <row r="1193" s="61" customFormat="1" ht="15" customHeight="1" spans="1:5">
      <c r="A1193" s="258" t="s">
        <v>1042</v>
      </c>
      <c r="B1193" s="242"/>
      <c r="C1193" s="243"/>
      <c r="D1193" s="239"/>
      <c r="E1193" s="237"/>
    </row>
    <row r="1194" s="61" customFormat="1" ht="15" customHeight="1" spans="1:5">
      <c r="A1194" s="258" t="s">
        <v>1043</v>
      </c>
      <c r="B1194" s="242"/>
      <c r="C1194" s="243"/>
      <c r="D1194" s="239"/>
      <c r="E1194" s="237"/>
    </row>
    <row r="1195" s="61" customFormat="1" ht="15" customHeight="1" spans="1:5">
      <c r="A1195" s="258" t="s">
        <v>1044</v>
      </c>
      <c r="B1195" s="242"/>
      <c r="C1195" s="243"/>
      <c r="D1195" s="239"/>
      <c r="E1195" s="237"/>
    </row>
    <row r="1196" s="61" customFormat="1" ht="15" customHeight="1" spans="1:5">
      <c r="A1196" s="258" t="s">
        <v>1045</v>
      </c>
      <c r="B1196" s="242"/>
      <c r="C1196" s="243"/>
      <c r="D1196" s="239"/>
      <c r="E1196" s="237"/>
    </row>
    <row r="1197" s="61" customFormat="1" ht="15" customHeight="1" spans="1:5">
      <c r="A1197" s="258" t="s">
        <v>1046</v>
      </c>
      <c r="B1197" s="242">
        <v>51</v>
      </c>
      <c r="C1197" s="242">
        <v>50</v>
      </c>
      <c r="D1197" s="239">
        <f t="shared" ref="D1197:D1202" si="98">C1197/B1197</f>
        <v>0.980392156862745</v>
      </c>
      <c r="E1197" s="237"/>
    </row>
    <row r="1198" s="61" customFormat="1" ht="15" customHeight="1" spans="1:5">
      <c r="A1198" s="258" t="s">
        <v>1047</v>
      </c>
      <c r="B1198" s="242"/>
      <c r="C1198" s="243"/>
      <c r="D1198" s="239"/>
      <c r="E1198" s="237"/>
    </row>
    <row r="1199" s="61" customFormat="1" ht="15" customHeight="1" spans="1:5">
      <c r="A1199" s="258" t="s">
        <v>1048</v>
      </c>
      <c r="B1199" s="238">
        <f>B1200+B1212+B1218+B1224+B1232+B1245+B1249+B1253</f>
        <v>5344</v>
      </c>
      <c r="C1199" s="238">
        <f>C1200+C1212+C1218+C1224+C1232+C1245+C1249+C1253</f>
        <v>5344</v>
      </c>
      <c r="D1199" s="239">
        <f t="shared" si="98"/>
        <v>1</v>
      </c>
      <c r="E1199" s="237"/>
    </row>
    <row r="1200" s="61" customFormat="1" ht="15" customHeight="1" spans="1:5">
      <c r="A1200" s="258" t="s">
        <v>1049</v>
      </c>
      <c r="B1200" s="238">
        <f>SUM(B1201:B1211)</f>
        <v>1477</v>
      </c>
      <c r="C1200" s="238">
        <f>SUM(C1201:C1211)</f>
        <v>1475</v>
      </c>
      <c r="D1200" s="239">
        <f t="shared" si="98"/>
        <v>0.998645903859174</v>
      </c>
      <c r="E1200" s="237"/>
    </row>
    <row r="1201" s="61" customFormat="1" ht="15" customHeight="1" spans="1:5">
      <c r="A1201" s="258" t="s">
        <v>126</v>
      </c>
      <c r="B1201" s="242">
        <v>678</v>
      </c>
      <c r="C1201" s="242">
        <v>680</v>
      </c>
      <c r="D1201" s="239">
        <f t="shared" si="98"/>
        <v>1.00294985250737</v>
      </c>
      <c r="E1201" s="237"/>
    </row>
    <row r="1202" s="61" customFormat="1" ht="15" customHeight="1" spans="1:5">
      <c r="A1202" s="258" t="s">
        <v>127</v>
      </c>
      <c r="B1202" s="242">
        <v>572</v>
      </c>
      <c r="C1202" s="242">
        <v>570</v>
      </c>
      <c r="D1202" s="239">
        <f t="shared" si="98"/>
        <v>0.996503496503496</v>
      </c>
      <c r="E1202" s="237"/>
    </row>
    <row r="1203" s="61" customFormat="1" ht="15" customHeight="1" spans="1:5">
      <c r="A1203" s="258" t="s">
        <v>128</v>
      </c>
      <c r="B1203" s="242"/>
      <c r="C1203" s="242"/>
      <c r="D1203" s="239"/>
      <c r="E1203" s="237"/>
    </row>
    <row r="1204" s="61" customFormat="1" ht="15" customHeight="1" spans="1:5">
      <c r="A1204" s="258" t="s">
        <v>1050</v>
      </c>
      <c r="B1204" s="242">
        <v>11</v>
      </c>
      <c r="C1204" s="242">
        <v>10</v>
      </c>
      <c r="D1204" s="239">
        <f t="shared" ref="D1204:D1208" si="99">C1204/B1204</f>
        <v>0.909090909090909</v>
      </c>
      <c r="E1204" s="237"/>
    </row>
    <row r="1205" s="61" customFormat="1" ht="15" customHeight="1" spans="1:5">
      <c r="A1205" s="258" t="s">
        <v>1051</v>
      </c>
      <c r="B1205" s="242"/>
      <c r="C1205" s="242"/>
      <c r="D1205" s="239"/>
      <c r="E1205" s="237"/>
    </row>
    <row r="1206" s="61" customFormat="1" ht="15" customHeight="1" spans="1:5">
      <c r="A1206" s="258" t="s">
        <v>1052</v>
      </c>
      <c r="B1206" s="242">
        <v>165</v>
      </c>
      <c r="C1206" s="242">
        <v>165</v>
      </c>
      <c r="D1206" s="239">
        <f t="shared" si="99"/>
        <v>1</v>
      </c>
      <c r="E1206" s="237"/>
    </row>
    <row r="1207" s="61" customFormat="1" ht="15" customHeight="1" spans="1:5">
      <c r="A1207" s="258" t="s">
        <v>1053</v>
      </c>
      <c r="B1207" s="242"/>
      <c r="C1207" s="242"/>
      <c r="D1207" s="239"/>
      <c r="E1207" s="237"/>
    </row>
    <row r="1208" s="61" customFormat="1" ht="15" customHeight="1" spans="1:5">
      <c r="A1208" s="258" t="s">
        <v>1054</v>
      </c>
      <c r="B1208" s="242">
        <v>21</v>
      </c>
      <c r="C1208" s="242">
        <v>20</v>
      </c>
      <c r="D1208" s="239">
        <f t="shared" si="99"/>
        <v>0.952380952380952</v>
      </c>
      <c r="E1208" s="237"/>
    </row>
    <row r="1209" s="61" customFormat="1" ht="15" customHeight="1" spans="1:5">
      <c r="A1209" s="258" t="s">
        <v>1055</v>
      </c>
      <c r="B1209" s="242"/>
      <c r="C1209" s="242"/>
      <c r="D1209" s="239"/>
      <c r="E1209" s="237"/>
    </row>
    <row r="1210" s="61" customFormat="1" ht="15" customHeight="1" spans="1:5">
      <c r="A1210" s="258" t="s">
        <v>135</v>
      </c>
      <c r="B1210" s="242"/>
      <c r="C1210" s="242"/>
      <c r="D1210" s="239"/>
      <c r="E1210" s="237"/>
    </row>
    <row r="1211" s="61" customFormat="1" ht="15" customHeight="1" spans="1:5">
      <c r="A1211" s="258" t="s">
        <v>1056</v>
      </c>
      <c r="B1211" s="242">
        <v>30</v>
      </c>
      <c r="C1211" s="242">
        <v>30</v>
      </c>
      <c r="D1211" s="239">
        <f t="shared" ref="D1211:D1216" si="100">C1211/B1211</f>
        <v>1</v>
      </c>
      <c r="E1211" s="237"/>
    </row>
    <row r="1212" s="61" customFormat="1" ht="15" customHeight="1" spans="1:5">
      <c r="A1212" s="258" t="s">
        <v>1057</v>
      </c>
      <c r="B1212" s="238">
        <f>SUM(B1213:B1217)</f>
        <v>560</v>
      </c>
      <c r="C1212" s="238">
        <f>SUM(C1213:C1217)</f>
        <v>560</v>
      </c>
      <c r="D1212" s="239">
        <f t="shared" si="100"/>
        <v>1</v>
      </c>
      <c r="E1212" s="237"/>
    </row>
    <row r="1213" s="61" customFormat="1" ht="15" customHeight="1" spans="1:5">
      <c r="A1213" s="258" t="s">
        <v>126</v>
      </c>
      <c r="B1213" s="242"/>
      <c r="C1213" s="243"/>
      <c r="D1213" s="239"/>
      <c r="E1213" s="237"/>
    </row>
    <row r="1214" s="61" customFormat="1" ht="15" customHeight="1" spans="1:5">
      <c r="A1214" s="258" t="s">
        <v>127</v>
      </c>
      <c r="B1214" s="242"/>
      <c r="C1214" s="243"/>
      <c r="D1214" s="239"/>
      <c r="E1214" s="237"/>
    </row>
    <row r="1215" s="61" customFormat="1" ht="15" customHeight="1" spans="1:5">
      <c r="A1215" s="258" t="s">
        <v>128</v>
      </c>
      <c r="B1215" s="242"/>
      <c r="C1215" s="243"/>
      <c r="D1215" s="239"/>
      <c r="E1215" s="237"/>
    </row>
    <row r="1216" s="61" customFormat="1" ht="15" customHeight="1" spans="1:5">
      <c r="A1216" s="258" t="s">
        <v>1058</v>
      </c>
      <c r="B1216" s="242">
        <v>560</v>
      </c>
      <c r="C1216" s="243">
        <v>560</v>
      </c>
      <c r="D1216" s="239">
        <f t="shared" si="100"/>
        <v>1</v>
      </c>
      <c r="E1216" s="237"/>
    </row>
    <row r="1217" s="61" customFormat="1" ht="15" customHeight="1" spans="1:5">
      <c r="A1217" s="258" t="s">
        <v>1059</v>
      </c>
      <c r="B1217" s="242"/>
      <c r="C1217" s="243"/>
      <c r="D1217" s="239"/>
      <c r="E1217" s="237"/>
    </row>
    <row r="1218" s="61" customFormat="1" ht="15" customHeight="1" spans="1:5">
      <c r="A1218" s="258" t="s">
        <v>1060</v>
      </c>
      <c r="B1218" s="238"/>
      <c r="C1218" s="243"/>
      <c r="D1218" s="239"/>
      <c r="E1218" s="237"/>
    </row>
    <row r="1219" s="61" customFormat="1" ht="15" customHeight="1" spans="1:5">
      <c r="A1219" s="258" t="s">
        <v>126</v>
      </c>
      <c r="B1219" s="242"/>
      <c r="C1219" s="243"/>
      <c r="D1219" s="239"/>
      <c r="E1219" s="237"/>
    </row>
    <row r="1220" s="61" customFormat="1" ht="15" customHeight="1" spans="1:5">
      <c r="A1220" s="258" t="s">
        <v>127</v>
      </c>
      <c r="B1220" s="242"/>
      <c r="C1220" s="243"/>
      <c r="D1220" s="239"/>
      <c r="E1220" s="237"/>
    </row>
    <row r="1221" s="61" customFormat="1" ht="15" customHeight="1" spans="1:5">
      <c r="A1221" s="258" t="s">
        <v>128</v>
      </c>
      <c r="B1221" s="242"/>
      <c r="C1221" s="243"/>
      <c r="D1221" s="239"/>
      <c r="E1221" s="237"/>
    </row>
    <row r="1222" s="61" customFormat="1" ht="15" customHeight="1" spans="1:5">
      <c r="A1222" s="258" t="s">
        <v>1061</v>
      </c>
      <c r="B1222" s="242"/>
      <c r="C1222" s="243"/>
      <c r="D1222" s="239"/>
      <c r="E1222" s="237"/>
    </row>
    <row r="1223" s="61" customFormat="1" ht="15" customHeight="1" spans="1:5">
      <c r="A1223" s="258" t="s">
        <v>1062</v>
      </c>
      <c r="B1223" s="242"/>
      <c r="C1223" s="243"/>
      <c r="D1223" s="239"/>
      <c r="E1223" s="237"/>
    </row>
    <row r="1224" s="61" customFormat="1" ht="15" customHeight="1" spans="1:5">
      <c r="A1224" s="258" t="s">
        <v>1063</v>
      </c>
      <c r="B1224" s="238"/>
      <c r="C1224" s="243"/>
      <c r="D1224" s="239"/>
      <c r="E1224" s="237"/>
    </row>
    <row r="1225" s="61" customFormat="1" ht="15" customHeight="1" spans="1:5">
      <c r="A1225" s="258" t="s">
        <v>126</v>
      </c>
      <c r="B1225" s="242"/>
      <c r="C1225" s="243"/>
      <c r="D1225" s="239"/>
      <c r="E1225" s="237"/>
    </row>
    <row r="1226" s="61" customFormat="1" ht="15" customHeight="1" spans="1:5">
      <c r="A1226" s="258" t="s">
        <v>127</v>
      </c>
      <c r="B1226" s="242"/>
      <c r="C1226" s="243"/>
      <c r="D1226" s="239"/>
      <c r="E1226" s="237"/>
    </row>
    <row r="1227" s="61" customFormat="1" ht="15" customHeight="1" spans="1:5">
      <c r="A1227" s="258" t="s">
        <v>128</v>
      </c>
      <c r="B1227" s="242"/>
      <c r="C1227" s="243"/>
      <c r="D1227" s="239"/>
      <c r="E1227" s="237"/>
    </row>
    <row r="1228" s="61" customFormat="1" ht="15" customHeight="1" spans="1:5">
      <c r="A1228" s="258" t="s">
        <v>1064</v>
      </c>
      <c r="B1228" s="242"/>
      <c r="C1228" s="243"/>
      <c r="D1228" s="239"/>
      <c r="E1228" s="237"/>
    </row>
    <row r="1229" s="61" customFormat="1" ht="15" customHeight="1" spans="1:5">
      <c r="A1229" s="258" t="s">
        <v>1065</v>
      </c>
      <c r="B1229" s="242"/>
      <c r="C1229" s="243"/>
      <c r="D1229" s="239"/>
      <c r="E1229" s="237"/>
    </row>
    <row r="1230" s="61" customFormat="1" ht="15" customHeight="1" spans="1:5">
      <c r="A1230" s="258" t="s">
        <v>135</v>
      </c>
      <c r="B1230" s="242"/>
      <c r="C1230" s="243"/>
      <c r="D1230" s="239"/>
      <c r="E1230" s="237"/>
    </row>
    <row r="1231" s="61" customFormat="1" ht="15" customHeight="1" spans="1:5">
      <c r="A1231" s="258" t="s">
        <v>1066</v>
      </c>
      <c r="B1231" s="242"/>
      <c r="C1231" s="243"/>
      <c r="D1231" s="239"/>
      <c r="E1231" s="237"/>
    </row>
    <row r="1232" s="61" customFormat="1" ht="15" customHeight="1" spans="1:5">
      <c r="A1232" s="258" t="s">
        <v>1067</v>
      </c>
      <c r="B1232" s="238"/>
      <c r="C1232" s="243"/>
      <c r="D1232" s="239"/>
      <c r="E1232" s="237"/>
    </row>
    <row r="1233" s="61" customFormat="1" ht="15" customHeight="1" spans="1:5">
      <c r="A1233" s="258" t="s">
        <v>126</v>
      </c>
      <c r="B1233" s="242"/>
      <c r="C1233" s="243"/>
      <c r="D1233" s="239"/>
      <c r="E1233" s="237"/>
    </row>
    <row r="1234" s="61" customFormat="1" ht="15" customHeight="1" spans="1:5">
      <c r="A1234" s="258" t="s">
        <v>127</v>
      </c>
      <c r="B1234" s="242"/>
      <c r="C1234" s="243"/>
      <c r="D1234" s="239"/>
      <c r="E1234" s="237"/>
    </row>
    <row r="1235" s="61" customFormat="1" ht="15" customHeight="1" spans="1:5">
      <c r="A1235" s="258" t="s">
        <v>128</v>
      </c>
      <c r="B1235" s="242"/>
      <c r="C1235" s="243"/>
      <c r="D1235" s="239"/>
      <c r="E1235" s="237"/>
    </row>
    <row r="1236" s="61" customFormat="1" ht="15" customHeight="1" spans="1:5">
      <c r="A1236" s="258" t="s">
        <v>1068</v>
      </c>
      <c r="B1236" s="242"/>
      <c r="C1236" s="243"/>
      <c r="D1236" s="239"/>
      <c r="E1236" s="237"/>
    </row>
    <row r="1237" s="61" customFormat="1" ht="15" customHeight="1" spans="1:5">
      <c r="A1237" s="258" t="s">
        <v>1069</v>
      </c>
      <c r="B1237" s="242"/>
      <c r="C1237" s="243"/>
      <c r="D1237" s="239"/>
      <c r="E1237" s="237"/>
    </row>
    <row r="1238" s="61" customFormat="1" ht="15" customHeight="1" spans="1:5">
      <c r="A1238" s="258" t="s">
        <v>1070</v>
      </c>
      <c r="B1238" s="242"/>
      <c r="C1238" s="243"/>
      <c r="D1238" s="239"/>
      <c r="E1238" s="237"/>
    </row>
    <row r="1239" s="61" customFormat="1" ht="15" customHeight="1" spans="1:5">
      <c r="A1239" s="258" t="s">
        <v>1071</v>
      </c>
      <c r="B1239" s="242"/>
      <c r="C1239" s="243"/>
      <c r="D1239" s="239"/>
      <c r="E1239" s="237"/>
    </row>
    <row r="1240" s="61" customFormat="1" ht="15" customHeight="1" spans="1:5">
      <c r="A1240" s="258" t="s">
        <v>1072</v>
      </c>
      <c r="B1240" s="242"/>
      <c r="C1240" s="243"/>
      <c r="D1240" s="239"/>
      <c r="E1240" s="237"/>
    </row>
    <row r="1241" s="61" customFormat="1" ht="15" customHeight="1" spans="1:5">
      <c r="A1241" s="258" t="s">
        <v>1073</v>
      </c>
      <c r="B1241" s="242"/>
      <c r="C1241" s="243"/>
      <c r="D1241" s="239"/>
      <c r="E1241" s="237"/>
    </row>
    <row r="1242" s="61" customFormat="1" ht="15" customHeight="1" spans="1:5">
      <c r="A1242" s="258" t="s">
        <v>1074</v>
      </c>
      <c r="B1242" s="242"/>
      <c r="C1242" s="243"/>
      <c r="D1242" s="239"/>
      <c r="E1242" s="237"/>
    </row>
    <row r="1243" s="61" customFormat="1" ht="15" customHeight="1" spans="1:5">
      <c r="A1243" s="258" t="s">
        <v>1075</v>
      </c>
      <c r="B1243" s="242"/>
      <c r="C1243" s="243"/>
      <c r="D1243" s="239"/>
      <c r="E1243" s="237"/>
    </row>
    <row r="1244" s="61" customFormat="1" ht="15" customHeight="1" spans="1:5">
      <c r="A1244" s="258" t="s">
        <v>1076</v>
      </c>
      <c r="B1244" s="242"/>
      <c r="C1244" s="243"/>
      <c r="D1244" s="239"/>
      <c r="E1244" s="237"/>
    </row>
    <row r="1245" s="61" customFormat="1" ht="15" customHeight="1" spans="1:5">
      <c r="A1245" s="258" t="s">
        <v>1077</v>
      </c>
      <c r="B1245" s="238">
        <f>SUM(B1246:B1248)</f>
        <v>744</v>
      </c>
      <c r="C1245" s="238">
        <f>SUM(C1246:C1248)</f>
        <v>740</v>
      </c>
      <c r="D1245" s="239">
        <f t="shared" ref="D1245:D1247" si="101">C1245/B1245</f>
        <v>0.994623655913978</v>
      </c>
      <c r="E1245" s="237"/>
    </row>
    <row r="1246" s="61" customFormat="1" ht="15" customHeight="1" spans="1:5">
      <c r="A1246" s="258" t="s">
        <v>1078</v>
      </c>
      <c r="B1246" s="242">
        <v>453</v>
      </c>
      <c r="C1246" s="242">
        <v>450</v>
      </c>
      <c r="D1246" s="239">
        <f t="shared" si="101"/>
        <v>0.993377483443709</v>
      </c>
      <c r="E1246" s="237"/>
    </row>
    <row r="1247" s="61" customFormat="1" ht="15" customHeight="1" spans="1:5">
      <c r="A1247" s="258" t="s">
        <v>1079</v>
      </c>
      <c r="B1247" s="242">
        <v>291</v>
      </c>
      <c r="C1247" s="242">
        <v>290</v>
      </c>
      <c r="D1247" s="239">
        <f t="shared" si="101"/>
        <v>0.996563573883162</v>
      </c>
      <c r="E1247" s="237"/>
    </row>
    <row r="1248" s="61" customFormat="1" ht="15" customHeight="1" spans="1:5">
      <c r="A1248" s="258" t="s">
        <v>1080</v>
      </c>
      <c r="B1248" s="242"/>
      <c r="C1248" s="242"/>
      <c r="D1248" s="239"/>
      <c r="E1248" s="237"/>
    </row>
    <row r="1249" s="61" customFormat="1" ht="15" customHeight="1" spans="1:5">
      <c r="A1249" s="258" t="s">
        <v>1081</v>
      </c>
      <c r="B1249" s="238">
        <f>SUM(B1250:B1252)</f>
        <v>2389</v>
      </c>
      <c r="C1249" s="238">
        <f>SUM(C1250:C1252)</f>
        <v>2395</v>
      </c>
      <c r="D1249" s="239">
        <f t="shared" ref="D1249:D1253" si="102">C1249/B1249</f>
        <v>1.00251151109251</v>
      </c>
      <c r="E1249" s="237"/>
    </row>
    <row r="1250" s="61" customFormat="1" ht="15" customHeight="1" spans="1:5">
      <c r="A1250" s="258" t="s">
        <v>1082</v>
      </c>
      <c r="B1250" s="242">
        <v>2194</v>
      </c>
      <c r="C1250" s="242">
        <v>2200</v>
      </c>
      <c r="D1250" s="239">
        <f t="shared" si="102"/>
        <v>1.00273473108478</v>
      </c>
      <c r="E1250" s="237"/>
    </row>
    <row r="1251" s="61" customFormat="1" ht="15" customHeight="1" spans="1:5">
      <c r="A1251" s="258" t="s">
        <v>1083</v>
      </c>
      <c r="B1251" s="242">
        <v>195</v>
      </c>
      <c r="C1251" s="242">
        <v>195</v>
      </c>
      <c r="D1251" s="239"/>
      <c r="E1251" s="237"/>
    </row>
    <row r="1252" s="61" customFormat="1" ht="15" customHeight="1" spans="1:5">
      <c r="A1252" s="258" t="s">
        <v>1084</v>
      </c>
      <c r="B1252" s="242"/>
      <c r="C1252" s="242"/>
      <c r="D1252" s="239"/>
      <c r="E1252" s="237"/>
    </row>
    <row r="1253" s="61" customFormat="1" ht="15" customHeight="1" spans="1:5">
      <c r="A1253" s="258" t="s">
        <v>1085</v>
      </c>
      <c r="B1253" s="242">
        <v>174</v>
      </c>
      <c r="C1253" s="242">
        <v>174</v>
      </c>
      <c r="D1253" s="239">
        <f t="shared" si="102"/>
        <v>1</v>
      </c>
      <c r="E1253" s="237"/>
    </row>
    <row r="1254" s="61" customFormat="1" ht="15" customHeight="1" spans="1:5">
      <c r="A1254" s="258" t="s">
        <v>1086</v>
      </c>
      <c r="B1254" s="238">
        <v>0</v>
      </c>
      <c r="C1254" s="243">
        <v>6500</v>
      </c>
      <c r="D1254" s="239"/>
      <c r="E1254" s="237"/>
    </row>
    <row r="1255" s="61" customFormat="1" ht="15" customHeight="1" spans="1:5">
      <c r="A1255" s="258" t="s">
        <v>1087</v>
      </c>
      <c r="B1255" s="238">
        <f>SUM(B1256)</f>
        <v>6452</v>
      </c>
      <c r="C1255" s="238">
        <f>SUM(C1256)</f>
        <v>6874</v>
      </c>
      <c r="D1255" s="239">
        <f t="shared" ref="D1255:D1257" si="103">C1255/B1255</f>
        <v>1.06540607563546</v>
      </c>
      <c r="E1255" s="237"/>
    </row>
    <row r="1256" s="61" customFormat="1" ht="15" customHeight="1" spans="1:5">
      <c r="A1256" s="258" t="s">
        <v>1088</v>
      </c>
      <c r="B1256" s="238">
        <f>SUM(B1257:B1260)</f>
        <v>6452</v>
      </c>
      <c r="C1256" s="238">
        <f>SUM(C1257:C1260)</f>
        <v>6874</v>
      </c>
      <c r="D1256" s="239">
        <f t="shared" si="103"/>
        <v>1.06540607563546</v>
      </c>
      <c r="E1256" s="237"/>
    </row>
    <row r="1257" s="61" customFormat="1" ht="15" customHeight="1" spans="1:5">
      <c r="A1257" s="258" t="s">
        <v>1089</v>
      </c>
      <c r="B1257" s="242">
        <v>6452</v>
      </c>
      <c r="C1257" s="243">
        <v>6874</v>
      </c>
      <c r="D1257" s="239">
        <f t="shared" si="103"/>
        <v>1.06540607563546</v>
      </c>
      <c r="E1257" s="237"/>
    </row>
    <row r="1258" s="61" customFormat="1" ht="15" customHeight="1" spans="1:5">
      <c r="A1258" s="258" t="s">
        <v>1090</v>
      </c>
      <c r="B1258" s="242"/>
      <c r="C1258" s="243"/>
      <c r="D1258" s="239"/>
      <c r="E1258" s="237"/>
    </row>
    <row r="1259" s="61" customFormat="1" ht="15" customHeight="1" spans="1:5">
      <c r="A1259" s="258" t="s">
        <v>1091</v>
      </c>
      <c r="B1259" s="242"/>
      <c r="C1259" s="243"/>
      <c r="D1259" s="239"/>
      <c r="E1259" s="237"/>
    </row>
    <row r="1260" s="61" customFormat="1" ht="15" customHeight="1" spans="1:5">
      <c r="A1260" s="258" t="s">
        <v>1092</v>
      </c>
      <c r="B1260" s="242"/>
      <c r="C1260" s="243"/>
      <c r="D1260" s="239"/>
      <c r="E1260" s="237"/>
    </row>
    <row r="1261" s="61" customFormat="1" ht="15" customHeight="1" spans="1:5">
      <c r="A1261" s="237" t="s">
        <v>1093</v>
      </c>
      <c r="B1261" s="238"/>
      <c r="C1261" s="243"/>
      <c r="D1261" s="239"/>
      <c r="E1261" s="237"/>
    </row>
    <row r="1262" s="61" customFormat="1" ht="15" customHeight="1" spans="1:5">
      <c r="A1262" s="237" t="s">
        <v>1094</v>
      </c>
      <c r="B1262" s="257"/>
      <c r="C1262" s="255"/>
      <c r="D1262" s="239"/>
      <c r="E1262" s="254"/>
    </row>
    <row r="1263" s="61" customFormat="1" ht="15" customHeight="1" spans="1:5">
      <c r="A1263" s="237" t="s">
        <v>1095</v>
      </c>
      <c r="B1263" s="238">
        <v>1547</v>
      </c>
      <c r="C1263" s="243">
        <v>1500</v>
      </c>
      <c r="D1263" s="239">
        <f t="shared" ref="D1263:D1268" si="104">C1263/B1263</f>
        <v>0.96961861667744</v>
      </c>
      <c r="E1263" s="237"/>
    </row>
    <row r="1264" s="61" customFormat="1" ht="15" customHeight="1" spans="1:5">
      <c r="A1264" s="237" t="s">
        <v>1096</v>
      </c>
      <c r="B1264" s="242"/>
      <c r="C1264" s="243"/>
      <c r="D1264" s="239"/>
      <c r="E1264" s="237"/>
    </row>
    <row r="1265" s="61" customFormat="1" ht="15" customHeight="1" spans="1:5">
      <c r="A1265" s="237" t="s">
        <v>949</v>
      </c>
      <c r="B1265" s="238">
        <v>1547</v>
      </c>
      <c r="C1265" s="243">
        <v>1500</v>
      </c>
      <c r="D1265" s="239">
        <f t="shared" si="104"/>
        <v>0.96961861667744</v>
      </c>
      <c r="E1265" s="237"/>
    </row>
    <row r="1266" s="61" customFormat="1" ht="15" customHeight="1" spans="1:5">
      <c r="A1266" s="237"/>
      <c r="B1266" s="238"/>
      <c r="C1266" s="238"/>
      <c r="D1266" s="239"/>
      <c r="E1266" s="237"/>
    </row>
    <row r="1267" s="61" customFormat="1" ht="22" customHeight="1" spans="1:5">
      <c r="A1267" s="237"/>
      <c r="B1267" s="238"/>
      <c r="C1267" s="238"/>
      <c r="D1267" s="239"/>
      <c r="E1267" s="237"/>
    </row>
    <row r="1268" s="61" customFormat="1" ht="21" customHeight="1" spans="1:6">
      <c r="A1268" s="260" t="s">
        <v>1097</v>
      </c>
      <c r="B1268" s="238">
        <f>B4+B233+B237+B249+B339+B390+B446+B503+B628+B698+B772+B791+B902+B966+B1030+B1050+B1080+B1090+B1134+B1155+B1199+B1254+B1255+B1261+B1263</f>
        <v>476509</v>
      </c>
      <c r="C1268" s="238">
        <f>C4+C233+C237+C249+C339+C390+C446+C503+C628+C698+C772+C791+C902+C966+C1030+C1050+C1080+C1090+C1134+C1155+C1199+C1254+C1255+C1261+C1263</f>
        <v>559500</v>
      </c>
      <c r="D1268" s="261">
        <f t="shared" si="104"/>
        <v>1.17416460129819</v>
      </c>
      <c r="E1268" s="237"/>
      <c r="F1268" s="233"/>
    </row>
  </sheetData>
  <mergeCells count="1">
    <mergeCell ref="A1:E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1"/>
  <sheetViews>
    <sheetView tabSelected="1" workbookViewId="0">
      <pane ySplit="4" topLeftCell="A5" activePane="bottomLeft" state="frozen"/>
      <selection/>
      <selection pane="bottomLeft" activeCell="K8" sqref="K8"/>
    </sheetView>
  </sheetViews>
  <sheetFormatPr defaultColWidth="6.875" defaultRowHeight="11.25" outlineLevelCol="4"/>
  <cols>
    <col min="1" max="1" width="11.625" style="67" customWidth="1"/>
    <col min="2" max="2" width="11.25" style="67" customWidth="1"/>
    <col min="3" max="3" width="19.625" style="67" customWidth="1"/>
    <col min="4" max="4" width="24.625" style="67" customWidth="1"/>
    <col min="5" max="5" width="15.75" style="67" customWidth="1"/>
    <col min="6" max="250" width="6.875" style="67" customWidth="1"/>
    <col min="251" max="16384" width="6.875" style="67"/>
  </cols>
  <sheetData>
    <row r="1" s="67" customFormat="1" ht="33" customHeight="1" spans="1:5">
      <c r="A1" s="220" t="s">
        <v>12</v>
      </c>
      <c r="B1" s="220"/>
      <c r="C1" s="220"/>
      <c r="D1" s="220"/>
      <c r="E1" s="220"/>
    </row>
    <row r="2" s="67" customFormat="1" ht="20.25" customHeight="1" spans="1:5">
      <c r="A2" s="221"/>
      <c r="B2" s="26"/>
      <c r="C2" s="1"/>
      <c r="D2" s="1"/>
      <c r="E2" s="222" t="s">
        <v>63</v>
      </c>
    </row>
    <row r="3" s="67" customFormat="1" ht="20.25" customHeight="1" spans="1:5">
      <c r="A3" s="223" t="s">
        <v>1098</v>
      </c>
      <c r="B3" s="223"/>
      <c r="C3" s="223" t="s">
        <v>1099</v>
      </c>
      <c r="D3" s="223" t="s">
        <v>1100</v>
      </c>
      <c r="E3" s="223" t="s">
        <v>89</v>
      </c>
    </row>
    <row r="4" s="67" customFormat="1" ht="20.25" customHeight="1" spans="1:5">
      <c r="A4" s="223" t="s">
        <v>1101</v>
      </c>
      <c r="B4" s="223" t="s">
        <v>1102</v>
      </c>
      <c r="C4" s="223" t="s">
        <v>89</v>
      </c>
      <c r="D4" s="223"/>
      <c r="E4" s="224">
        <f>E5+E17+E43</f>
        <v>162699</v>
      </c>
    </row>
    <row r="5" s="219" customFormat="1" ht="20.1" customHeight="1" spans="1:5">
      <c r="A5" s="225" t="s">
        <v>1103</v>
      </c>
      <c r="B5" s="226"/>
      <c r="C5" s="226" t="s">
        <v>1103</v>
      </c>
      <c r="D5" s="226" t="s">
        <v>1104</v>
      </c>
      <c r="E5" s="224">
        <f>SUM(E6:E16)</f>
        <v>135372</v>
      </c>
    </row>
    <row r="6" s="67" customFormat="1" ht="20.1" customHeight="1" spans="1:5">
      <c r="A6" s="225" t="s">
        <v>1103</v>
      </c>
      <c r="B6" s="225" t="s">
        <v>1105</v>
      </c>
      <c r="C6" s="227" t="s">
        <v>1106</v>
      </c>
      <c r="D6" s="228" t="s">
        <v>1107</v>
      </c>
      <c r="E6" s="229">
        <v>49593</v>
      </c>
    </row>
    <row r="7" s="67" customFormat="1" ht="20.1" customHeight="1" spans="1:5">
      <c r="A7" s="225" t="s">
        <v>1103</v>
      </c>
      <c r="B7" s="225" t="s">
        <v>1105</v>
      </c>
      <c r="C7" s="227" t="s">
        <v>1108</v>
      </c>
      <c r="D7" s="228" t="s">
        <v>1109</v>
      </c>
      <c r="E7" s="229">
        <v>5438</v>
      </c>
    </row>
    <row r="8" s="67" customFormat="1" ht="20.1" customHeight="1" spans="1:5">
      <c r="A8" s="225" t="s">
        <v>1103</v>
      </c>
      <c r="B8" s="225" t="s">
        <v>1105</v>
      </c>
      <c r="C8" s="227" t="s">
        <v>1110</v>
      </c>
      <c r="D8" s="228" t="s">
        <v>1111</v>
      </c>
      <c r="E8" s="229">
        <v>19950</v>
      </c>
    </row>
    <row r="9" s="67" customFormat="1" ht="20.1" customHeight="1" spans="1:5">
      <c r="A9" s="225" t="s">
        <v>1103</v>
      </c>
      <c r="B9" s="225" t="s">
        <v>1105</v>
      </c>
      <c r="C9" s="227" t="s">
        <v>1112</v>
      </c>
      <c r="D9" s="228" t="s">
        <v>1113</v>
      </c>
      <c r="E9" s="229"/>
    </row>
    <row r="10" s="67" customFormat="1" ht="20.1" customHeight="1" spans="1:5">
      <c r="A10" s="225" t="s">
        <v>1103</v>
      </c>
      <c r="B10" s="225" t="s">
        <v>1105</v>
      </c>
      <c r="C10" s="227" t="s">
        <v>1114</v>
      </c>
      <c r="D10" s="228" t="s">
        <v>1115</v>
      </c>
      <c r="E10" s="229">
        <v>18622</v>
      </c>
    </row>
    <row r="11" s="67" customFormat="1" ht="20.1" customHeight="1" spans="1:5">
      <c r="A11" s="225" t="s">
        <v>1103</v>
      </c>
      <c r="B11" s="225" t="s">
        <v>1105</v>
      </c>
      <c r="C11" s="227" t="s">
        <v>1116</v>
      </c>
      <c r="D11" s="228" t="s">
        <v>1117</v>
      </c>
      <c r="E11" s="229">
        <v>13703</v>
      </c>
    </row>
    <row r="12" s="67" customFormat="1" ht="20.1" customHeight="1" spans="1:5">
      <c r="A12" s="225" t="s">
        <v>1103</v>
      </c>
      <c r="B12" s="225" t="s">
        <v>1105</v>
      </c>
      <c r="C12" s="227" t="s">
        <v>1118</v>
      </c>
      <c r="D12" s="228" t="s">
        <v>1119</v>
      </c>
      <c r="E12" s="229"/>
    </row>
    <row r="13" s="67" customFormat="1" ht="20.1" customHeight="1" spans="1:5">
      <c r="A13" s="225" t="s">
        <v>1103</v>
      </c>
      <c r="B13" s="225" t="s">
        <v>1105</v>
      </c>
      <c r="C13" s="227" t="s">
        <v>1120</v>
      </c>
      <c r="D13" s="228" t="s">
        <v>1121</v>
      </c>
      <c r="E13" s="229">
        <v>6321</v>
      </c>
    </row>
    <row r="14" s="67" customFormat="1" ht="20.1" customHeight="1" spans="1:5">
      <c r="A14" s="225" t="s">
        <v>1103</v>
      </c>
      <c r="B14" s="225" t="s">
        <v>1105</v>
      </c>
      <c r="C14" s="227" t="s">
        <v>1122</v>
      </c>
      <c r="D14" s="228" t="s">
        <v>1123</v>
      </c>
      <c r="E14" s="229">
        <v>386</v>
      </c>
    </row>
    <row r="15" s="67" customFormat="1" ht="20.1" customHeight="1" spans="1:5">
      <c r="A15" s="225" t="s">
        <v>1103</v>
      </c>
      <c r="B15" s="225" t="s">
        <v>1105</v>
      </c>
      <c r="C15" s="227" t="s">
        <v>1124</v>
      </c>
      <c r="D15" s="228" t="s">
        <v>1125</v>
      </c>
      <c r="E15" s="229">
        <v>9907</v>
      </c>
    </row>
    <row r="16" s="67" customFormat="1" ht="20.1" customHeight="1" spans="1:5">
      <c r="A16" s="225" t="s">
        <v>1103</v>
      </c>
      <c r="B16" s="225" t="s">
        <v>1105</v>
      </c>
      <c r="C16" s="227" t="s">
        <v>1126</v>
      </c>
      <c r="D16" s="228" t="s">
        <v>1127</v>
      </c>
      <c r="E16" s="229">
        <v>11452</v>
      </c>
    </row>
    <row r="17" s="67" customFormat="1" ht="20.1" customHeight="1" spans="1:5">
      <c r="A17" s="225" t="s">
        <v>1128</v>
      </c>
      <c r="B17" s="226"/>
      <c r="C17" s="226" t="s">
        <v>1128</v>
      </c>
      <c r="D17" s="226" t="s">
        <v>1129</v>
      </c>
      <c r="E17" s="224">
        <f>SUM(E18:E42)</f>
        <v>21454</v>
      </c>
    </row>
    <row r="18" s="67" customFormat="1" ht="20.1" customHeight="1" spans="1:5">
      <c r="A18" s="225" t="s">
        <v>1128</v>
      </c>
      <c r="B18" s="225" t="s">
        <v>1130</v>
      </c>
      <c r="C18" s="227" t="s">
        <v>1131</v>
      </c>
      <c r="D18" s="228" t="s">
        <v>1132</v>
      </c>
      <c r="E18" s="229">
        <v>3753</v>
      </c>
    </row>
    <row r="19" s="67" customFormat="1" ht="20.1" customHeight="1" spans="1:5">
      <c r="A19" s="225" t="s">
        <v>1128</v>
      </c>
      <c r="B19" s="225" t="s">
        <v>1130</v>
      </c>
      <c r="C19" s="227" t="s">
        <v>1133</v>
      </c>
      <c r="D19" s="228" t="s">
        <v>1134</v>
      </c>
      <c r="E19" s="229">
        <v>1024</v>
      </c>
    </row>
    <row r="20" s="67" customFormat="1" ht="20.1" customHeight="1" spans="1:5">
      <c r="A20" s="225" t="s">
        <v>1128</v>
      </c>
      <c r="B20" s="225" t="s">
        <v>1130</v>
      </c>
      <c r="C20" s="227" t="s">
        <v>1135</v>
      </c>
      <c r="D20" s="228" t="s">
        <v>1136</v>
      </c>
      <c r="E20" s="229">
        <v>26</v>
      </c>
    </row>
    <row r="21" s="67" customFormat="1" ht="20.1" customHeight="1" spans="1:5">
      <c r="A21" s="225" t="s">
        <v>1128</v>
      </c>
      <c r="B21" s="225" t="s">
        <v>1130</v>
      </c>
      <c r="C21" s="227" t="s">
        <v>1137</v>
      </c>
      <c r="D21" s="228" t="s">
        <v>1138</v>
      </c>
      <c r="E21" s="229">
        <v>14</v>
      </c>
    </row>
    <row r="22" s="67" customFormat="1" ht="20.1" customHeight="1" spans="1:5">
      <c r="A22" s="225" t="s">
        <v>1128</v>
      </c>
      <c r="B22" s="225" t="s">
        <v>1130</v>
      </c>
      <c r="C22" s="227" t="s">
        <v>1139</v>
      </c>
      <c r="D22" s="228" t="s">
        <v>1140</v>
      </c>
      <c r="E22" s="229">
        <v>756</v>
      </c>
    </row>
    <row r="23" s="67" customFormat="1" ht="20.1" customHeight="1" spans="1:5">
      <c r="A23" s="225" t="s">
        <v>1128</v>
      </c>
      <c r="B23" s="225" t="s">
        <v>1130</v>
      </c>
      <c r="C23" s="227" t="s">
        <v>1141</v>
      </c>
      <c r="D23" s="228" t="s">
        <v>1142</v>
      </c>
      <c r="E23" s="229">
        <v>1718</v>
      </c>
    </row>
    <row r="24" s="67" customFormat="1" ht="20.1" customHeight="1" spans="1:5">
      <c r="A24" s="225" t="s">
        <v>1128</v>
      </c>
      <c r="B24" s="225" t="s">
        <v>1130</v>
      </c>
      <c r="C24" s="227" t="s">
        <v>1143</v>
      </c>
      <c r="D24" s="228" t="s">
        <v>1144</v>
      </c>
      <c r="E24" s="229">
        <v>223</v>
      </c>
    </row>
    <row r="25" s="67" customFormat="1" ht="20.1" customHeight="1" spans="1:5">
      <c r="A25" s="225" t="s">
        <v>1128</v>
      </c>
      <c r="B25" s="225" t="s">
        <v>1130</v>
      </c>
      <c r="C25" s="227" t="s">
        <v>1145</v>
      </c>
      <c r="D25" s="228" t="s">
        <v>1146</v>
      </c>
      <c r="E25" s="229">
        <v>362</v>
      </c>
    </row>
    <row r="26" s="67" customFormat="1" ht="20.1" customHeight="1" spans="1:5">
      <c r="A26" s="225" t="s">
        <v>1128</v>
      </c>
      <c r="B26" s="225" t="s">
        <v>1130</v>
      </c>
      <c r="C26" s="227" t="s">
        <v>1147</v>
      </c>
      <c r="D26" s="228" t="s">
        <v>1148</v>
      </c>
      <c r="E26" s="229">
        <v>1226</v>
      </c>
    </row>
    <row r="27" s="67" customFormat="1" ht="20.1" customHeight="1" spans="1:5">
      <c r="A27" s="225" t="s">
        <v>1128</v>
      </c>
      <c r="B27" s="225" t="s">
        <v>1130</v>
      </c>
      <c r="C27" s="227" t="s">
        <v>1149</v>
      </c>
      <c r="D27" s="228" t="s">
        <v>1150</v>
      </c>
      <c r="E27" s="229">
        <v>2417</v>
      </c>
    </row>
    <row r="28" s="67" customFormat="1" ht="20.1" customHeight="1" spans="1:5">
      <c r="A28" s="225" t="s">
        <v>1128</v>
      </c>
      <c r="B28" s="225" t="s">
        <v>1130</v>
      </c>
      <c r="C28" s="227" t="s">
        <v>1151</v>
      </c>
      <c r="D28" s="228" t="s">
        <v>1152</v>
      </c>
      <c r="E28" s="229">
        <v>30</v>
      </c>
    </row>
    <row r="29" s="67" customFormat="1" ht="20.1" customHeight="1" spans="1:5">
      <c r="A29" s="225" t="s">
        <v>1128</v>
      </c>
      <c r="B29" s="225" t="s">
        <v>1130</v>
      </c>
      <c r="C29" s="227" t="s">
        <v>1153</v>
      </c>
      <c r="D29" s="228" t="s">
        <v>1154</v>
      </c>
      <c r="E29" s="229">
        <v>432</v>
      </c>
    </row>
    <row r="30" s="67" customFormat="1" ht="20.1" customHeight="1" spans="1:5">
      <c r="A30" s="225" t="s">
        <v>1128</v>
      </c>
      <c r="B30" s="225" t="s">
        <v>1130</v>
      </c>
      <c r="C30" s="227" t="s">
        <v>1155</v>
      </c>
      <c r="D30" s="228" t="s">
        <v>1156</v>
      </c>
      <c r="E30" s="229">
        <v>754</v>
      </c>
    </row>
    <row r="31" s="67" customFormat="1" ht="20.1" customHeight="1" spans="1:5">
      <c r="A31" s="225" t="s">
        <v>1128</v>
      </c>
      <c r="B31" s="225" t="s">
        <v>1130</v>
      </c>
      <c r="C31" s="227" t="s">
        <v>1157</v>
      </c>
      <c r="D31" s="228" t="s">
        <v>1158</v>
      </c>
      <c r="E31" s="229">
        <v>513</v>
      </c>
    </row>
    <row r="32" s="67" customFormat="1" ht="20.1" customHeight="1" spans="1:5">
      <c r="A32" s="225" t="s">
        <v>1128</v>
      </c>
      <c r="B32" s="225" t="s">
        <v>1130</v>
      </c>
      <c r="C32" s="227" t="s">
        <v>1159</v>
      </c>
      <c r="D32" s="228" t="s">
        <v>1160</v>
      </c>
      <c r="E32" s="229">
        <v>235</v>
      </c>
    </row>
    <row r="33" s="67" customFormat="1" ht="20.1" customHeight="1" spans="1:5">
      <c r="A33" s="225" t="s">
        <v>1128</v>
      </c>
      <c r="B33" s="225" t="s">
        <v>1130</v>
      </c>
      <c r="C33" s="227" t="s">
        <v>1161</v>
      </c>
      <c r="D33" s="228" t="s">
        <v>1162</v>
      </c>
      <c r="E33" s="229">
        <v>102</v>
      </c>
    </row>
    <row r="34" s="67" customFormat="1" ht="20.1" customHeight="1" spans="1:5">
      <c r="A34" s="225" t="s">
        <v>1128</v>
      </c>
      <c r="B34" s="225" t="s">
        <v>1130</v>
      </c>
      <c r="C34" s="227" t="s">
        <v>1163</v>
      </c>
      <c r="D34" s="228" t="s">
        <v>1164</v>
      </c>
      <c r="E34" s="229">
        <v>12</v>
      </c>
    </row>
    <row r="35" s="67" customFormat="1" ht="20.1" customHeight="1" spans="1:5">
      <c r="A35" s="225" t="s">
        <v>1128</v>
      </c>
      <c r="B35" s="225" t="s">
        <v>1130</v>
      </c>
      <c r="C35" s="227" t="s">
        <v>1165</v>
      </c>
      <c r="D35" s="228" t="s">
        <v>1166</v>
      </c>
      <c r="E35" s="229">
        <v>1058</v>
      </c>
    </row>
    <row r="36" s="67" customFormat="1" ht="20.1" customHeight="1" spans="1:5">
      <c r="A36" s="225" t="s">
        <v>1128</v>
      </c>
      <c r="B36" s="225" t="s">
        <v>1130</v>
      </c>
      <c r="C36" s="227" t="s">
        <v>1167</v>
      </c>
      <c r="D36" s="228" t="s">
        <v>1168</v>
      </c>
      <c r="E36" s="229">
        <v>121</v>
      </c>
    </row>
    <row r="37" s="67" customFormat="1" ht="20.1" customHeight="1" spans="1:5">
      <c r="A37" s="225" t="s">
        <v>1128</v>
      </c>
      <c r="B37" s="225" t="s">
        <v>1130</v>
      </c>
      <c r="C37" s="227" t="s">
        <v>1169</v>
      </c>
      <c r="D37" s="228" t="s">
        <v>1170</v>
      </c>
      <c r="E37" s="229">
        <v>1035</v>
      </c>
    </row>
    <row r="38" s="67" customFormat="1" ht="20.1" customHeight="1" spans="1:5">
      <c r="A38" s="225" t="s">
        <v>1128</v>
      </c>
      <c r="B38" s="225" t="s">
        <v>1130</v>
      </c>
      <c r="C38" s="227" t="s">
        <v>1171</v>
      </c>
      <c r="D38" s="228" t="s">
        <v>1172</v>
      </c>
      <c r="E38" s="229">
        <v>1749</v>
      </c>
    </row>
    <row r="39" s="67" customFormat="1" ht="20.1" customHeight="1" spans="1:5">
      <c r="A39" s="225" t="s">
        <v>1128</v>
      </c>
      <c r="B39" s="225" t="s">
        <v>1130</v>
      </c>
      <c r="C39" s="227" t="s">
        <v>1173</v>
      </c>
      <c r="D39" s="228" t="s">
        <v>1174</v>
      </c>
      <c r="E39" s="229">
        <v>327</v>
      </c>
    </row>
    <row r="40" s="67" customFormat="1" ht="20.1" customHeight="1" spans="1:5">
      <c r="A40" s="225" t="s">
        <v>1128</v>
      </c>
      <c r="B40" s="225" t="s">
        <v>1130</v>
      </c>
      <c r="C40" s="227" t="s">
        <v>1175</v>
      </c>
      <c r="D40" s="228" t="s">
        <v>1176</v>
      </c>
      <c r="E40" s="229">
        <v>1621</v>
      </c>
    </row>
    <row r="41" s="67" customFormat="1" ht="20.1" customHeight="1" spans="1:5">
      <c r="A41" s="225" t="s">
        <v>1128</v>
      </c>
      <c r="B41" s="225" t="s">
        <v>1130</v>
      </c>
      <c r="C41" s="227" t="s">
        <v>1177</v>
      </c>
      <c r="D41" s="228" t="s">
        <v>1178</v>
      </c>
      <c r="E41" s="229"/>
    </row>
    <row r="42" s="67" customFormat="1" ht="20.1" customHeight="1" spans="1:5">
      <c r="A42" s="225" t="s">
        <v>1128</v>
      </c>
      <c r="B42" s="225" t="s">
        <v>1130</v>
      </c>
      <c r="C42" s="227" t="s">
        <v>1179</v>
      </c>
      <c r="D42" s="228" t="s">
        <v>1180</v>
      </c>
      <c r="E42" s="229">
        <v>1946</v>
      </c>
    </row>
    <row r="43" s="67" customFormat="1" ht="20.1" customHeight="1" spans="1:5">
      <c r="A43" s="225" t="s">
        <v>1181</v>
      </c>
      <c r="B43" s="226"/>
      <c r="C43" s="226" t="s">
        <v>1181</v>
      </c>
      <c r="D43" s="226" t="s">
        <v>1182</v>
      </c>
      <c r="E43" s="224">
        <f>SUM(E44:E51)</f>
        <v>5873</v>
      </c>
    </row>
    <row r="44" s="67" customFormat="1" ht="20.1" customHeight="1" spans="1:5">
      <c r="A44" s="225" t="s">
        <v>1181</v>
      </c>
      <c r="B44" s="225" t="s">
        <v>1183</v>
      </c>
      <c r="C44" s="227" t="s">
        <v>1184</v>
      </c>
      <c r="D44" s="228" t="s">
        <v>1185</v>
      </c>
      <c r="E44" s="229">
        <v>74</v>
      </c>
    </row>
    <row r="45" s="67" customFormat="1" ht="20.1" customHeight="1" spans="1:5">
      <c r="A45" s="225" t="s">
        <v>1181</v>
      </c>
      <c r="B45" s="225" t="s">
        <v>1183</v>
      </c>
      <c r="C45" s="227" t="s">
        <v>1186</v>
      </c>
      <c r="D45" s="228" t="s">
        <v>1187</v>
      </c>
      <c r="E45" s="229"/>
    </row>
    <row r="46" s="67" customFormat="1" ht="20.1" customHeight="1" spans="1:5">
      <c r="A46" s="225" t="s">
        <v>1181</v>
      </c>
      <c r="B46" s="225" t="s">
        <v>1183</v>
      </c>
      <c r="C46" s="227" t="s">
        <v>1188</v>
      </c>
      <c r="D46" s="228" t="s">
        <v>1189</v>
      </c>
      <c r="E46" s="229"/>
    </row>
    <row r="47" s="67" customFormat="1" ht="20.1" customHeight="1" spans="1:5">
      <c r="A47" s="225" t="s">
        <v>1181</v>
      </c>
      <c r="B47" s="225" t="s">
        <v>1183</v>
      </c>
      <c r="C47" s="227" t="s">
        <v>1190</v>
      </c>
      <c r="D47" s="228" t="s">
        <v>1191</v>
      </c>
      <c r="E47" s="229">
        <v>5377</v>
      </c>
    </row>
    <row r="48" s="67" customFormat="1" ht="20.1" customHeight="1" spans="1:5">
      <c r="A48" s="225" t="s">
        <v>1181</v>
      </c>
      <c r="B48" s="225" t="s">
        <v>1183</v>
      </c>
      <c r="C48" s="227" t="s">
        <v>1192</v>
      </c>
      <c r="D48" s="228" t="s">
        <v>1193</v>
      </c>
      <c r="E48" s="229"/>
    </row>
    <row r="49" s="67" customFormat="1" ht="20.1" customHeight="1" spans="1:5">
      <c r="A49" s="225" t="s">
        <v>1181</v>
      </c>
      <c r="B49" s="225" t="s">
        <v>1183</v>
      </c>
      <c r="C49" s="227" t="s">
        <v>1194</v>
      </c>
      <c r="D49" s="228" t="s">
        <v>1195</v>
      </c>
      <c r="E49" s="229"/>
    </row>
    <row r="50" s="67" customFormat="1" ht="20.1" customHeight="1" spans="1:5">
      <c r="A50" s="225" t="s">
        <v>1181</v>
      </c>
      <c r="B50" s="225" t="s">
        <v>1183</v>
      </c>
      <c r="C50" s="227" t="s">
        <v>1196</v>
      </c>
      <c r="D50" s="228" t="s">
        <v>1197</v>
      </c>
      <c r="E50" s="229"/>
    </row>
    <row r="51" s="67" customFormat="1" ht="27" customHeight="1" spans="1:5">
      <c r="A51" s="225" t="s">
        <v>1181</v>
      </c>
      <c r="B51" s="225" t="s">
        <v>1183</v>
      </c>
      <c r="C51" s="227" t="s">
        <v>1198</v>
      </c>
      <c r="D51" s="228" t="s">
        <v>1199</v>
      </c>
      <c r="E51" s="229">
        <v>422</v>
      </c>
    </row>
  </sheetData>
  <mergeCells count="3">
    <mergeCell ref="A1:E1"/>
    <mergeCell ref="A3:B3"/>
    <mergeCell ref="C4:D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0"/>
  <sheetViews>
    <sheetView workbookViewId="0">
      <pane ySplit="4" topLeftCell="A41" activePane="bottomLeft" state="frozen"/>
      <selection/>
      <selection pane="bottomLeft" activeCell="B38" sqref="B38"/>
    </sheetView>
  </sheetViews>
  <sheetFormatPr defaultColWidth="9" defaultRowHeight="15.75" outlineLevelCol="2"/>
  <cols>
    <col min="1" max="1" width="64.375" style="197" customWidth="1"/>
    <col min="2" max="2" width="24.375" style="199" customWidth="1"/>
    <col min="3" max="3" width="9.375" style="197"/>
    <col min="4" max="246" width="9" style="197"/>
    <col min="247" max="16384" width="9" style="183"/>
  </cols>
  <sheetData>
    <row r="1" s="197" customFormat="1" ht="20.25" spans="1:2">
      <c r="A1" s="200" t="s">
        <v>14</v>
      </c>
      <c r="B1" s="200"/>
    </row>
    <row r="2" s="197" customFormat="1" ht="20.25" customHeight="1" spans="2:2">
      <c r="B2" s="201" t="s">
        <v>119</v>
      </c>
    </row>
    <row r="3" s="197" customFormat="1" ht="31.5" customHeight="1" spans="1:2">
      <c r="A3" s="202" t="s">
        <v>1200</v>
      </c>
      <c r="B3" s="203"/>
    </row>
    <row r="4" s="197" customFormat="1" ht="21.95" customHeight="1" spans="1:2">
      <c r="A4" s="204" t="s">
        <v>120</v>
      </c>
      <c r="B4" s="204" t="s">
        <v>122</v>
      </c>
    </row>
    <row r="5" s="197" customFormat="1" ht="20.1" customHeight="1" spans="1:2">
      <c r="A5" s="205" t="s">
        <v>1201</v>
      </c>
      <c r="B5" s="206">
        <f>B6+B13+B52</f>
        <v>319700</v>
      </c>
    </row>
    <row r="6" s="197" customFormat="1" ht="20.1" customHeight="1" spans="1:2">
      <c r="A6" s="205" t="s">
        <v>1202</v>
      </c>
      <c r="B6" s="206">
        <f>SUM(B7:B12)</f>
        <v>7815</v>
      </c>
    </row>
    <row r="7" s="197" customFormat="1" ht="20.1" customHeight="1" spans="1:3">
      <c r="A7" s="207" t="s">
        <v>1203</v>
      </c>
      <c r="B7" s="206">
        <v>525</v>
      </c>
      <c r="C7" s="208"/>
    </row>
    <row r="8" s="197" customFormat="1" ht="20.1" customHeight="1" spans="1:2">
      <c r="A8" s="207" t="s">
        <v>1204</v>
      </c>
      <c r="B8" s="206">
        <v>1741</v>
      </c>
    </row>
    <row r="9" s="197" customFormat="1" ht="20.1" customHeight="1" spans="1:2">
      <c r="A9" s="207" t="s">
        <v>1205</v>
      </c>
      <c r="B9" s="206">
        <v>3981</v>
      </c>
    </row>
    <row r="10" s="197" customFormat="1" ht="20.1" customHeight="1" spans="1:2">
      <c r="A10" s="207" t="s">
        <v>1206</v>
      </c>
      <c r="B10" s="206">
        <v>4</v>
      </c>
    </row>
    <row r="11" s="197" customFormat="1" ht="20.1" customHeight="1" spans="1:2">
      <c r="A11" s="207" t="s">
        <v>1207</v>
      </c>
      <c r="B11" s="206"/>
    </row>
    <row r="12" s="197" customFormat="1" ht="20.1" customHeight="1" spans="1:2">
      <c r="A12" s="207" t="s">
        <v>1208</v>
      </c>
      <c r="B12" s="209">
        <v>1564</v>
      </c>
    </row>
    <row r="13" s="197" customFormat="1" ht="20.1" customHeight="1" spans="1:2">
      <c r="A13" s="207" t="s">
        <v>1209</v>
      </c>
      <c r="B13" s="206">
        <f>SUM(B14:B51)</f>
        <v>274885</v>
      </c>
    </row>
    <row r="14" s="197" customFormat="1" ht="20.1" customHeight="1" spans="1:2">
      <c r="A14" s="207" t="s">
        <v>1210</v>
      </c>
      <c r="B14" s="209"/>
    </row>
    <row r="15" s="197" customFormat="1" ht="20.1" customHeight="1" spans="1:2">
      <c r="A15" s="210" t="s">
        <v>1211</v>
      </c>
      <c r="B15" s="211">
        <v>92000</v>
      </c>
    </row>
    <row r="16" s="197" customFormat="1" ht="20.1" customHeight="1" spans="1:2">
      <c r="A16" s="212" t="s">
        <v>1212</v>
      </c>
      <c r="B16" s="213">
        <v>36000</v>
      </c>
    </row>
    <row r="17" s="197" customFormat="1" ht="20.1" customHeight="1" spans="1:2">
      <c r="A17" s="212" t="s">
        <v>1213</v>
      </c>
      <c r="B17" s="213">
        <v>2336</v>
      </c>
    </row>
    <row r="18" s="197" customFormat="1" ht="20.1" customHeight="1" spans="1:2">
      <c r="A18" s="212" t="s">
        <v>1214</v>
      </c>
      <c r="B18" s="213">
        <v>2500</v>
      </c>
    </row>
    <row r="19" s="197" customFormat="1" ht="20.1" customHeight="1" spans="1:2">
      <c r="A19" s="212" t="s">
        <v>1215</v>
      </c>
      <c r="B19" s="213">
        <v>224</v>
      </c>
    </row>
    <row r="20" s="197" customFormat="1" ht="20.1" customHeight="1" spans="1:2">
      <c r="A20" s="212" t="s">
        <v>1216</v>
      </c>
      <c r="B20" s="213">
        <v>6800</v>
      </c>
    </row>
    <row r="21" s="197" customFormat="1" ht="20.1" customHeight="1" spans="1:2">
      <c r="A21" s="212" t="s">
        <v>1217</v>
      </c>
      <c r="B21" s="213"/>
    </row>
    <row r="22" s="197" customFormat="1" ht="20.1" customHeight="1" spans="1:2">
      <c r="A22" s="212" t="s">
        <v>1218</v>
      </c>
      <c r="B22" s="213">
        <v>14025</v>
      </c>
    </row>
    <row r="23" s="197" customFormat="1" ht="20.1" customHeight="1" spans="1:2">
      <c r="A23" s="212" t="s">
        <v>1219</v>
      </c>
      <c r="B23" s="213">
        <v>3000</v>
      </c>
    </row>
    <row r="24" s="197" customFormat="1" ht="20.1" customHeight="1" spans="1:2">
      <c r="A24" s="212" t="s">
        <v>1220</v>
      </c>
      <c r="B24" s="213"/>
    </row>
    <row r="25" s="197" customFormat="1" ht="20.1" customHeight="1" spans="1:2">
      <c r="A25" s="212" t="s">
        <v>1221</v>
      </c>
      <c r="B25" s="213"/>
    </row>
    <row r="26" s="197" customFormat="1" ht="20.1" customHeight="1" spans="1:2">
      <c r="A26" s="213" t="s">
        <v>1222</v>
      </c>
      <c r="B26" s="213">
        <v>6000</v>
      </c>
    </row>
    <row r="27" s="197" customFormat="1" ht="20.1" customHeight="1" spans="1:2">
      <c r="A27" s="214" t="s">
        <v>1223</v>
      </c>
      <c r="B27" s="215"/>
    </row>
    <row r="28" s="197" customFormat="1" ht="20.1" customHeight="1" spans="1:2">
      <c r="A28" s="214" t="s">
        <v>1224</v>
      </c>
      <c r="B28" s="215"/>
    </row>
    <row r="29" s="197" customFormat="1" ht="20.1" customHeight="1" spans="1:2">
      <c r="A29" s="214" t="s">
        <v>1225</v>
      </c>
      <c r="B29" s="215"/>
    </row>
    <row r="30" s="197" customFormat="1" ht="20.1" customHeight="1" spans="1:2">
      <c r="A30" s="214" t="s">
        <v>1226</v>
      </c>
      <c r="B30" s="215">
        <v>1100</v>
      </c>
    </row>
    <row r="31" s="197" customFormat="1" ht="20.1" customHeight="1" spans="1:2">
      <c r="A31" s="214" t="s">
        <v>1227</v>
      </c>
      <c r="B31" s="215">
        <v>20000</v>
      </c>
    </row>
    <row r="32" s="197" customFormat="1" ht="20.1" customHeight="1" spans="1:2">
      <c r="A32" s="214" t="s">
        <v>1228</v>
      </c>
      <c r="B32" s="215">
        <v>50</v>
      </c>
    </row>
    <row r="33" s="197" customFormat="1" ht="33.75" customHeight="1" spans="1:2">
      <c r="A33" s="214" t="s">
        <v>1229</v>
      </c>
      <c r="B33" s="215">
        <v>940</v>
      </c>
    </row>
    <row r="34" s="197" customFormat="1" ht="33.75" customHeight="1" spans="1:2">
      <c r="A34" s="214" t="s">
        <v>1230</v>
      </c>
      <c r="B34" s="215">
        <v>32000</v>
      </c>
    </row>
    <row r="35" s="197" customFormat="1" ht="20.1" customHeight="1" spans="1:2">
      <c r="A35" s="214" t="s">
        <v>1231</v>
      </c>
      <c r="B35" s="215">
        <v>11000</v>
      </c>
    </row>
    <row r="36" s="197" customFormat="1" ht="20.1" customHeight="1" spans="1:2">
      <c r="A36" s="214" t="s">
        <v>1232</v>
      </c>
      <c r="B36" s="215">
        <v>50</v>
      </c>
    </row>
    <row r="37" s="197" customFormat="1" ht="20.1" customHeight="1" spans="1:2">
      <c r="A37" s="214" t="s">
        <v>1233</v>
      </c>
      <c r="B37" s="215"/>
    </row>
    <row r="38" s="197" customFormat="1" ht="20.1" customHeight="1" spans="1:2">
      <c r="A38" s="214" t="s">
        <v>1234</v>
      </c>
      <c r="B38" s="215">
        <v>30000</v>
      </c>
    </row>
    <row r="39" s="197" customFormat="1" ht="20.1" customHeight="1" spans="1:2">
      <c r="A39" s="214" t="s">
        <v>1235</v>
      </c>
      <c r="B39" s="215">
        <v>6000</v>
      </c>
    </row>
    <row r="40" s="197" customFormat="1" ht="22.5" customHeight="1" spans="1:2">
      <c r="A40" s="214" t="s">
        <v>1236</v>
      </c>
      <c r="B40" s="215"/>
    </row>
    <row r="41" s="197" customFormat="1" ht="22.5" customHeight="1" spans="1:2">
      <c r="A41" s="214" t="s">
        <v>1237</v>
      </c>
      <c r="B41" s="215"/>
    </row>
    <row r="42" s="197" customFormat="1" ht="20.1" customHeight="1" spans="1:2">
      <c r="A42" s="214" t="s">
        <v>1238</v>
      </c>
      <c r="B42" s="215"/>
    </row>
    <row r="43" s="197" customFormat="1" ht="33.75" customHeight="1" spans="1:2">
      <c r="A43" s="214" t="s">
        <v>1239</v>
      </c>
      <c r="B43" s="215"/>
    </row>
    <row r="44" s="197" customFormat="1" ht="20.1" customHeight="1" spans="1:2">
      <c r="A44" s="214" t="s">
        <v>1240</v>
      </c>
      <c r="B44" s="215">
        <v>1700</v>
      </c>
    </row>
    <row r="45" s="197" customFormat="1" ht="20.1" customHeight="1" spans="1:2">
      <c r="A45" s="214" t="s">
        <v>1241</v>
      </c>
      <c r="B45" s="215">
        <v>460</v>
      </c>
    </row>
    <row r="46" s="197" customFormat="1" ht="36.75" customHeight="1" spans="1:2">
      <c r="A46" s="214" t="s">
        <v>1242</v>
      </c>
      <c r="B46" s="215">
        <v>1100</v>
      </c>
    </row>
    <row r="47" s="197" customFormat="1" ht="20.1" customHeight="1" spans="1:2">
      <c r="A47" s="215" t="s">
        <v>1243</v>
      </c>
      <c r="B47" s="215"/>
    </row>
    <row r="48" s="197" customFormat="1" ht="20.1" customHeight="1" spans="1:2">
      <c r="A48" s="215" t="s">
        <v>1244</v>
      </c>
      <c r="B48" s="215"/>
    </row>
    <row r="49" s="197" customFormat="1" ht="20.1" customHeight="1" spans="1:2">
      <c r="A49" s="215" t="s">
        <v>1245</v>
      </c>
      <c r="B49" s="215"/>
    </row>
    <row r="50" s="197" customFormat="1" ht="20.1" customHeight="1" spans="1:2">
      <c r="A50" s="214" t="s">
        <v>1246</v>
      </c>
      <c r="B50" s="215"/>
    </row>
    <row r="51" s="197" customFormat="1" ht="20.1" customHeight="1" spans="1:2">
      <c r="A51" s="212" t="s">
        <v>1247</v>
      </c>
      <c r="B51" s="213">
        <v>7600</v>
      </c>
    </row>
    <row r="52" s="197" customFormat="1" ht="20.1" customHeight="1" spans="1:2">
      <c r="A52" s="212" t="s">
        <v>1248</v>
      </c>
      <c r="B52" s="206">
        <f>SUM(B53:B74)</f>
        <v>37000</v>
      </c>
    </row>
    <row r="53" s="197" customFormat="1" ht="20.1" customHeight="1" spans="1:2">
      <c r="A53" s="212" t="s">
        <v>1249</v>
      </c>
      <c r="B53" s="216">
        <v>800</v>
      </c>
    </row>
    <row r="54" s="197" customFormat="1" ht="20.1" customHeight="1" spans="1:2">
      <c r="A54" s="212" t="s">
        <v>1250</v>
      </c>
      <c r="B54" s="216"/>
    </row>
    <row r="55" s="197" customFormat="1" ht="20.1" customHeight="1" spans="1:2">
      <c r="A55" s="212" t="s">
        <v>1251</v>
      </c>
      <c r="B55" s="216">
        <v>60</v>
      </c>
    </row>
    <row r="56" s="197" customFormat="1" ht="20.1" customHeight="1" spans="1:2">
      <c r="A56" s="212" t="s">
        <v>1252</v>
      </c>
      <c r="B56" s="216">
        <v>160</v>
      </c>
    </row>
    <row r="57" s="197" customFormat="1" ht="19.5" customHeight="1" spans="1:2">
      <c r="A57" s="212" t="s">
        <v>1253</v>
      </c>
      <c r="B57" s="216">
        <v>600</v>
      </c>
    </row>
    <row r="58" s="198" customFormat="1" ht="20.1" customHeight="1" spans="1:2">
      <c r="A58" s="212" t="s">
        <v>1254</v>
      </c>
      <c r="B58" s="216">
        <v>800</v>
      </c>
    </row>
    <row r="59" s="197" customFormat="1" ht="20.1" customHeight="1" spans="1:2">
      <c r="A59" s="212" t="s">
        <v>1255</v>
      </c>
      <c r="B59" s="216">
        <v>560</v>
      </c>
    </row>
    <row r="60" s="197" customFormat="1" ht="20.1" customHeight="1" spans="1:2">
      <c r="A60" s="212" t="s">
        <v>1256</v>
      </c>
      <c r="B60" s="216">
        <v>850</v>
      </c>
    </row>
    <row r="61" s="197" customFormat="1" ht="20.1" customHeight="1" spans="1:2">
      <c r="A61" s="212" t="s">
        <v>1257</v>
      </c>
      <c r="B61" s="216">
        <v>1200</v>
      </c>
    </row>
    <row r="62" s="197" customFormat="1" ht="20.1" customHeight="1" spans="1:2">
      <c r="A62" s="212" t="s">
        <v>1258</v>
      </c>
      <c r="B62" s="216">
        <v>4500</v>
      </c>
    </row>
    <row r="63" s="197" customFormat="1" ht="20.1" customHeight="1" spans="1:2">
      <c r="A63" s="212" t="s">
        <v>1259</v>
      </c>
      <c r="B63" s="216">
        <v>800</v>
      </c>
    </row>
    <row r="64" s="197" customFormat="1" ht="20.1" customHeight="1" spans="1:2">
      <c r="A64" s="212" t="s">
        <v>1260</v>
      </c>
      <c r="B64" s="216">
        <v>20000</v>
      </c>
    </row>
    <row r="65" s="197" customFormat="1" ht="20.1" customHeight="1" spans="1:2">
      <c r="A65" s="212" t="s">
        <v>1261</v>
      </c>
      <c r="B65" s="216">
        <v>500</v>
      </c>
    </row>
    <row r="66" s="197" customFormat="1" ht="20.1" customHeight="1" spans="1:2">
      <c r="A66" s="212" t="s">
        <v>1262</v>
      </c>
      <c r="B66" s="216">
        <v>320</v>
      </c>
    </row>
    <row r="67" s="197" customFormat="1" ht="20.1" customHeight="1" spans="1:2">
      <c r="A67" s="212" t="s">
        <v>1263</v>
      </c>
      <c r="B67" s="216">
        <v>600</v>
      </c>
    </row>
    <row r="68" s="197" customFormat="1" ht="20.1" customHeight="1" spans="1:2">
      <c r="A68" s="212" t="s">
        <v>1264</v>
      </c>
      <c r="B68" s="216"/>
    </row>
    <row r="69" s="197" customFormat="1" ht="20.1" customHeight="1" spans="1:2">
      <c r="A69" s="212" t="s">
        <v>1265</v>
      </c>
      <c r="B69" s="216">
        <v>400</v>
      </c>
    </row>
    <row r="70" s="197" customFormat="1" ht="20.1" customHeight="1" spans="1:2">
      <c r="A70" s="212" t="s">
        <v>1266</v>
      </c>
      <c r="B70" s="216">
        <v>2000</v>
      </c>
    </row>
    <row r="71" s="197" customFormat="1" ht="20.1" customHeight="1" spans="1:2">
      <c r="A71" s="212" t="s">
        <v>1267</v>
      </c>
      <c r="B71" s="216">
        <v>50</v>
      </c>
    </row>
    <row r="72" s="197" customFormat="1" spans="1:2">
      <c r="A72" s="212" t="s">
        <v>1268</v>
      </c>
      <c r="B72" s="216">
        <v>800</v>
      </c>
    </row>
    <row r="73" s="197" customFormat="1" spans="1:2">
      <c r="A73" s="217" t="s">
        <v>1269</v>
      </c>
      <c r="B73" s="216">
        <v>2000</v>
      </c>
    </row>
    <row r="74" s="197" customFormat="1" spans="1:2">
      <c r="A74" s="217"/>
      <c r="B74" s="209"/>
    </row>
    <row r="75" s="197" customFormat="1" spans="2:2">
      <c r="B75" s="199"/>
    </row>
    <row r="76" s="197" customFormat="1" spans="2:2">
      <c r="B76" s="199"/>
    </row>
    <row r="77" s="197" customFormat="1" spans="2:2">
      <c r="B77" s="218"/>
    </row>
    <row r="78" s="197" customFormat="1" spans="2:2">
      <c r="B78" s="199"/>
    </row>
    <row r="79" s="197" customFormat="1" spans="2:2">
      <c r="B79" s="199"/>
    </row>
    <row r="80" s="197" customFormat="1" spans="2:2">
      <c r="B80" s="199"/>
    </row>
    <row r="81" s="197" customFormat="1" spans="2:2">
      <c r="B81" s="199"/>
    </row>
    <row r="82" s="197" customFormat="1" spans="2:2">
      <c r="B82" s="199"/>
    </row>
    <row r="83" s="197" customFormat="1" spans="2:2">
      <c r="B83" s="199"/>
    </row>
    <row r="84" s="197" customFormat="1" spans="2:2">
      <c r="B84" s="199"/>
    </row>
    <row r="85" s="197" customFormat="1" spans="2:2">
      <c r="B85" s="199"/>
    </row>
    <row r="86" s="197" customFormat="1" spans="2:2">
      <c r="B86" s="199"/>
    </row>
    <row r="87" s="197" customFormat="1" spans="2:2">
      <c r="B87" s="199"/>
    </row>
    <row r="88" s="197" customFormat="1" spans="2:2">
      <c r="B88" s="199"/>
    </row>
    <row r="89" s="197" customFormat="1" spans="2:2">
      <c r="B89" s="199"/>
    </row>
    <row r="90" s="197" customFormat="1" spans="2:2">
      <c r="B90" s="199"/>
    </row>
  </sheetData>
  <mergeCells count="2">
    <mergeCell ref="A1:B1"/>
    <mergeCell ref="A3:B3"/>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0"/>
  <sheetViews>
    <sheetView zoomScale="110" zoomScaleNormal="110" workbookViewId="0">
      <pane ySplit="3" topLeftCell="A4" activePane="bottomLeft" state="frozen"/>
      <selection/>
      <selection pane="bottomLeft" activeCell="N17" sqref="N17"/>
    </sheetView>
  </sheetViews>
  <sheetFormatPr defaultColWidth="9" defaultRowHeight="14.25" outlineLevelCol="1"/>
  <cols>
    <col min="1" max="1" width="80.875" style="183" customWidth="1"/>
    <col min="2" max="2" width="14.125" style="181" customWidth="1"/>
    <col min="3" max="7" width="9" style="183" customWidth="1"/>
    <col min="8" max="10" width="9" style="183"/>
    <col min="11" max="11" width="10.375" style="183"/>
    <col min="12" max="255" width="9" style="183"/>
    <col min="256" max="16384" width="9" style="61"/>
  </cols>
  <sheetData>
    <row r="1" s="181" customFormat="1" ht="41" customHeight="1" spans="1:2">
      <c r="A1" s="184" t="s">
        <v>16</v>
      </c>
      <c r="B1" s="184"/>
    </row>
    <row r="2" s="181" customFormat="1" ht="24" customHeight="1" spans="1:2">
      <c r="A2" s="185"/>
      <c r="B2" s="186" t="s">
        <v>119</v>
      </c>
    </row>
    <row r="3" s="182" customFormat="1" ht="29" customHeight="1" spans="1:2">
      <c r="A3" s="187" t="s">
        <v>91</v>
      </c>
      <c r="B3" s="188" t="s">
        <v>66</v>
      </c>
    </row>
    <row r="4" s="181" customFormat="1" ht="29" customHeight="1" spans="1:2">
      <c r="A4" s="189" t="s">
        <v>77</v>
      </c>
      <c r="B4" s="190">
        <f>B5+B12+B48</f>
        <v>0</v>
      </c>
    </row>
    <row r="5" s="181" customFormat="1" ht="25" customHeight="1" spans="1:2">
      <c r="A5" s="189" t="s">
        <v>1270</v>
      </c>
      <c r="B5" s="191">
        <f>SUM(B6:B11)</f>
        <v>0</v>
      </c>
    </row>
    <row r="6" s="181" customFormat="1" ht="19" customHeight="1" spans="1:2">
      <c r="A6" s="192" t="s">
        <v>1271</v>
      </c>
      <c r="B6" s="188"/>
    </row>
    <row r="7" s="181" customFormat="1" ht="19" customHeight="1" spans="1:2">
      <c r="A7" s="192" t="s">
        <v>1272</v>
      </c>
      <c r="B7" s="188"/>
    </row>
    <row r="8" s="181" customFormat="1" ht="19" customHeight="1" spans="1:2">
      <c r="A8" s="192" t="s">
        <v>1273</v>
      </c>
      <c r="B8" s="188"/>
    </row>
    <row r="9" s="181" customFormat="1" ht="19" customHeight="1" spans="1:2">
      <c r="A9" s="192" t="s">
        <v>1274</v>
      </c>
      <c r="B9" s="188"/>
    </row>
    <row r="10" s="181" customFormat="1" ht="19" customHeight="1" spans="1:2">
      <c r="A10" s="192" t="s">
        <v>1275</v>
      </c>
      <c r="B10" s="188"/>
    </row>
    <row r="11" s="181" customFormat="1" ht="19" customHeight="1" spans="1:2">
      <c r="A11" s="192" t="s">
        <v>1276</v>
      </c>
      <c r="B11" s="188"/>
    </row>
    <row r="12" s="181" customFormat="1" ht="27" customHeight="1" spans="1:2">
      <c r="A12" s="189" t="s">
        <v>1277</v>
      </c>
      <c r="B12" s="190">
        <f>SUM(B13:B47)</f>
        <v>0</v>
      </c>
    </row>
    <row r="13" s="181" customFormat="1" ht="20" customHeight="1" spans="1:2">
      <c r="A13" s="193" t="s">
        <v>1278</v>
      </c>
      <c r="B13" s="194"/>
    </row>
    <row r="14" s="181" customFormat="1" ht="20" customHeight="1" spans="1:2">
      <c r="A14" s="193" t="s">
        <v>1279</v>
      </c>
      <c r="B14" s="194"/>
    </row>
    <row r="15" s="181" customFormat="1" ht="20" customHeight="1" spans="1:2">
      <c r="A15" s="193" t="s">
        <v>1280</v>
      </c>
      <c r="B15" s="194"/>
    </row>
    <row r="16" s="181" customFormat="1" ht="20" customHeight="1" spans="1:2">
      <c r="A16" s="193" t="s">
        <v>1281</v>
      </c>
      <c r="B16" s="194"/>
    </row>
    <row r="17" s="181" customFormat="1" ht="20" customHeight="1" spans="1:2">
      <c r="A17" s="193" t="s">
        <v>1282</v>
      </c>
      <c r="B17" s="194"/>
    </row>
    <row r="18" s="181" customFormat="1" ht="20" customHeight="1" spans="1:2">
      <c r="A18" s="193" t="s">
        <v>1283</v>
      </c>
      <c r="B18" s="194"/>
    </row>
    <row r="19" s="181" customFormat="1" ht="20" customHeight="1" spans="1:2">
      <c r="A19" s="193" t="s">
        <v>1284</v>
      </c>
      <c r="B19" s="194"/>
    </row>
    <row r="20" s="181" customFormat="1" ht="20" customHeight="1" spans="1:2">
      <c r="A20" s="193" t="s">
        <v>1285</v>
      </c>
      <c r="B20" s="194"/>
    </row>
    <row r="21" s="181" customFormat="1" ht="20" customHeight="1" spans="1:2">
      <c r="A21" s="193" t="s">
        <v>1286</v>
      </c>
      <c r="B21" s="194"/>
    </row>
    <row r="22" s="181" customFormat="1" ht="20" customHeight="1" spans="1:2">
      <c r="A22" s="193" t="s">
        <v>1287</v>
      </c>
      <c r="B22" s="194"/>
    </row>
    <row r="23" s="181" customFormat="1" ht="20" customHeight="1" spans="1:2">
      <c r="A23" s="193" t="s">
        <v>1288</v>
      </c>
      <c r="B23" s="194"/>
    </row>
    <row r="24" s="181" customFormat="1" ht="20" customHeight="1" spans="1:2">
      <c r="A24" s="193" t="s">
        <v>1289</v>
      </c>
      <c r="B24" s="194"/>
    </row>
    <row r="25" s="181" customFormat="1" ht="20" customHeight="1" spans="1:2">
      <c r="A25" s="193" t="s">
        <v>1290</v>
      </c>
      <c r="B25" s="194"/>
    </row>
    <row r="26" s="181" customFormat="1" ht="20" customHeight="1" spans="1:2">
      <c r="A26" s="193" t="s">
        <v>1291</v>
      </c>
      <c r="B26" s="194"/>
    </row>
    <row r="27" s="181" customFormat="1" ht="20" customHeight="1" spans="1:2">
      <c r="A27" s="193" t="s">
        <v>1292</v>
      </c>
      <c r="B27" s="194"/>
    </row>
    <row r="28" s="181" customFormat="1" ht="20" customHeight="1" spans="1:2">
      <c r="A28" s="193" t="s">
        <v>1293</v>
      </c>
      <c r="B28" s="194"/>
    </row>
    <row r="29" s="181" customFormat="1" ht="20" customHeight="1" spans="1:2">
      <c r="A29" s="193" t="s">
        <v>1294</v>
      </c>
      <c r="B29" s="194"/>
    </row>
    <row r="30" s="181" customFormat="1" ht="20" customHeight="1" spans="1:2">
      <c r="A30" s="193" t="s">
        <v>1295</v>
      </c>
      <c r="B30" s="194"/>
    </row>
    <row r="31" s="181" customFormat="1" ht="20" customHeight="1" spans="1:2">
      <c r="A31" s="193" t="s">
        <v>1296</v>
      </c>
      <c r="B31" s="194"/>
    </row>
    <row r="32" s="181" customFormat="1" ht="20" customHeight="1" spans="1:2">
      <c r="A32" s="193" t="s">
        <v>1297</v>
      </c>
      <c r="B32" s="194"/>
    </row>
    <row r="33" s="181" customFormat="1" ht="20" customHeight="1" spans="1:2">
      <c r="A33" s="193" t="s">
        <v>1298</v>
      </c>
      <c r="B33" s="194"/>
    </row>
    <row r="34" s="181" customFormat="1" ht="20" customHeight="1" spans="1:2">
      <c r="A34" s="193" t="s">
        <v>1299</v>
      </c>
      <c r="B34" s="194"/>
    </row>
    <row r="35" s="181" customFormat="1" ht="20" customHeight="1" spans="1:2">
      <c r="A35" s="193" t="s">
        <v>1300</v>
      </c>
      <c r="B35" s="194"/>
    </row>
    <row r="36" s="181" customFormat="1" ht="20" customHeight="1" spans="1:2">
      <c r="A36" s="193" t="s">
        <v>1301</v>
      </c>
      <c r="B36" s="194"/>
    </row>
    <row r="37" s="181" customFormat="1" ht="20" customHeight="1" spans="1:2">
      <c r="A37" s="193" t="s">
        <v>1302</v>
      </c>
      <c r="B37" s="194"/>
    </row>
    <row r="38" s="181" customFormat="1" ht="20" customHeight="1" spans="1:2">
      <c r="A38" s="193" t="s">
        <v>1303</v>
      </c>
      <c r="B38" s="194"/>
    </row>
    <row r="39" s="181" customFormat="1" ht="20" customHeight="1" spans="1:2">
      <c r="A39" s="193" t="s">
        <v>1304</v>
      </c>
      <c r="B39" s="194"/>
    </row>
    <row r="40" s="181" customFormat="1" ht="20" customHeight="1" spans="1:2">
      <c r="A40" s="193" t="s">
        <v>1305</v>
      </c>
      <c r="B40" s="194"/>
    </row>
    <row r="41" s="181" customFormat="1" ht="20" customHeight="1" spans="1:2">
      <c r="A41" s="193" t="s">
        <v>1306</v>
      </c>
      <c r="B41" s="194"/>
    </row>
    <row r="42" s="181" customFormat="1" ht="20" customHeight="1" spans="1:2">
      <c r="A42" s="193" t="s">
        <v>1307</v>
      </c>
      <c r="B42" s="194"/>
    </row>
    <row r="43" s="181" customFormat="1" ht="20" customHeight="1" spans="1:2">
      <c r="A43" s="193" t="s">
        <v>1308</v>
      </c>
      <c r="B43" s="194"/>
    </row>
    <row r="44" s="181" customFormat="1" ht="20" customHeight="1" spans="1:2">
      <c r="A44" s="193" t="s">
        <v>1309</v>
      </c>
      <c r="B44" s="194"/>
    </row>
    <row r="45" s="181" customFormat="1" ht="20" customHeight="1" spans="1:2">
      <c r="A45" s="193" t="s">
        <v>1310</v>
      </c>
      <c r="B45" s="194"/>
    </row>
    <row r="46" s="181" customFormat="1" ht="20" customHeight="1" spans="1:2">
      <c r="A46" s="193" t="s">
        <v>1311</v>
      </c>
      <c r="B46" s="194"/>
    </row>
    <row r="47" s="181" customFormat="1" ht="20" customHeight="1" spans="1:2">
      <c r="A47" s="193" t="s">
        <v>1312</v>
      </c>
      <c r="B47" s="194"/>
    </row>
    <row r="48" s="181" customFormat="1" ht="28" customHeight="1" spans="1:2">
      <c r="A48" s="195" t="s">
        <v>1313</v>
      </c>
      <c r="B48" s="190"/>
    </row>
    <row r="49" s="181" customFormat="1" ht="21" customHeight="1" spans="1:2">
      <c r="A49" s="193" t="s">
        <v>1314</v>
      </c>
      <c r="B49" s="194"/>
    </row>
    <row r="50" s="183" customFormat="1" ht="27" customHeight="1" spans="1:2">
      <c r="A50" s="196" t="s">
        <v>1315</v>
      </c>
      <c r="B50" s="181"/>
    </row>
    <row r="51" s="181" customFormat="1"/>
    <row r="52" s="181" customFormat="1"/>
    <row r="53" s="181" customFormat="1"/>
    <row r="54" s="181" customFormat="1"/>
    <row r="55" s="181" customFormat="1"/>
    <row r="56" s="181" customFormat="1"/>
    <row r="57" s="181" customFormat="1"/>
    <row r="58" s="181" customFormat="1"/>
    <row r="59" s="181" customFormat="1"/>
    <row r="60" s="181" customFormat="1"/>
    <row r="61" s="181" customFormat="1"/>
    <row r="62" s="181" customFormat="1"/>
    <row r="63" s="181" customFormat="1"/>
    <row r="64" s="181" customFormat="1"/>
    <row r="65" s="181" customFormat="1"/>
    <row r="66" s="181" customFormat="1"/>
    <row r="67" s="181" customFormat="1"/>
    <row r="68" s="181" customFormat="1"/>
    <row r="69" s="181" customFormat="1"/>
    <row r="70" s="181" customFormat="1"/>
    <row r="71" s="181" customFormat="1"/>
    <row r="72" s="181" customFormat="1"/>
    <row r="73" s="181" customFormat="1"/>
    <row r="74" s="181" customFormat="1"/>
    <row r="75" s="181" customFormat="1"/>
    <row r="76" s="181" customFormat="1"/>
    <row r="77" s="181" customFormat="1"/>
    <row r="78" s="181" customFormat="1"/>
    <row r="79" s="181" customFormat="1"/>
    <row r="80" s="181" customFormat="1"/>
    <row r="81" s="181" customFormat="1"/>
    <row r="82" s="181" customFormat="1"/>
    <row r="83" s="181" customFormat="1"/>
    <row r="84" s="181" customFormat="1"/>
    <row r="85" s="181" customFormat="1"/>
    <row r="86" s="181" customFormat="1"/>
    <row r="87" s="181" customFormat="1"/>
    <row r="88" s="181" customFormat="1"/>
    <row r="89" s="181" customFormat="1"/>
    <row r="90" s="181" customFormat="1"/>
    <row r="91" s="181" customFormat="1"/>
    <row r="92" s="181" customFormat="1"/>
    <row r="93" s="181" customFormat="1"/>
    <row r="94" s="181" customFormat="1"/>
    <row r="95" s="181" customFormat="1"/>
    <row r="96" s="181" customFormat="1"/>
    <row r="97" s="181" customFormat="1"/>
    <row r="98" s="181" customFormat="1"/>
    <row r="99" s="181" customFormat="1"/>
    <row r="100" s="181" customFormat="1"/>
  </sheetData>
  <mergeCells count="1">
    <mergeCell ref="A1:B1"/>
  </mergeCells>
  <conditionalFormatting sqref="B4:B5 B11:B48">
    <cfRule type="cellIs" dxfId="0" priority="1" stopIfTrue="1" operator="equal">
      <formula>0</formula>
    </cfRule>
  </conditionalFormatting>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53"/>
  <sheetViews>
    <sheetView workbookViewId="0">
      <selection activeCell="F22" sqref="F22"/>
    </sheetView>
  </sheetViews>
  <sheetFormatPr defaultColWidth="9" defaultRowHeight="14.25"/>
  <cols>
    <col min="1" max="1" width="16.625" style="61" customWidth="1"/>
    <col min="2" max="10" width="13.125" style="61" customWidth="1"/>
    <col min="11" max="16384" width="9" style="61"/>
  </cols>
  <sheetData>
    <row r="1" s="61" customFormat="1" ht="45" customHeight="1" spans="1:256">
      <c r="A1" s="166" t="s">
        <v>18</v>
      </c>
      <c r="B1" s="166"/>
      <c r="C1" s="166"/>
      <c r="D1" s="166"/>
      <c r="E1" s="166"/>
      <c r="F1" s="166"/>
      <c r="G1" s="166"/>
      <c r="H1" s="166"/>
      <c r="I1" s="166"/>
      <c r="J1" s="166"/>
      <c r="K1" s="177"/>
      <c r="L1" s="177"/>
      <c r="M1" s="177"/>
      <c r="N1" s="177"/>
      <c r="O1" s="177"/>
      <c r="P1" s="177"/>
      <c r="Q1" s="177"/>
      <c r="R1" s="177"/>
      <c r="S1" s="177"/>
      <c r="T1" s="177"/>
      <c r="U1" s="177"/>
      <c r="V1" s="177"/>
      <c r="W1" s="177"/>
      <c r="X1" s="177"/>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c r="AY1" s="177"/>
      <c r="AZ1" s="177"/>
      <c r="BA1" s="177"/>
      <c r="BB1" s="177"/>
      <c r="BC1" s="177"/>
      <c r="BD1" s="177"/>
      <c r="BE1" s="177"/>
      <c r="BF1" s="177"/>
      <c r="BG1" s="177"/>
      <c r="BH1" s="177"/>
      <c r="BI1" s="177"/>
      <c r="BJ1" s="177"/>
      <c r="BK1" s="177"/>
      <c r="BL1" s="177"/>
      <c r="BM1" s="177"/>
      <c r="BN1" s="177"/>
      <c r="BO1" s="177"/>
      <c r="BP1" s="177"/>
      <c r="BQ1" s="177"/>
      <c r="BR1" s="177"/>
      <c r="BS1" s="177"/>
      <c r="BT1" s="177"/>
      <c r="BU1" s="177"/>
      <c r="BV1" s="177"/>
      <c r="BW1" s="177"/>
      <c r="BX1" s="177"/>
      <c r="BY1" s="177"/>
      <c r="BZ1" s="177"/>
      <c r="CA1" s="177"/>
      <c r="CB1" s="177"/>
      <c r="CC1" s="177"/>
      <c r="CD1" s="177"/>
      <c r="CE1" s="177"/>
      <c r="CF1" s="177"/>
      <c r="CG1" s="177"/>
      <c r="CH1" s="177"/>
      <c r="CI1" s="177"/>
      <c r="CJ1" s="177"/>
      <c r="CK1" s="177"/>
      <c r="CL1" s="177"/>
      <c r="CM1" s="177"/>
      <c r="CN1" s="177"/>
      <c r="CO1" s="177"/>
      <c r="CP1" s="177"/>
      <c r="CQ1" s="177"/>
      <c r="CR1" s="177"/>
      <c r="CS1" s="177"/>
      <c r="CT1" s="177"/>
      <c r="CU1" s="177"/>
      <c r="CV1" s="177"/>
      <c r="CW1" s="177"/>
      <c r="CX1" s="177"/>
      <c r="CY1" s="177"/>
      <c r="CZ1" s="177"/>
      <c r="DA1" s="177"/>
      <c r="DB1" s="177"/>
      <c r="DC1" s="177"/>
      <c r="DD1" s="177"/>
      <c r="DE1" s="177"/>
      <c r="DF1" s="177"/>
      <c r="DG1" s="177"/>
      <c r="DH1" s="177"/>
      <c r="DI1" s="177"/>
      <c r="DJ1" s="177"/>
      <c r="DK1" s="177"/>
      <c r="DL1" s="177"/>
      <c r="DM1" s="177"/>
      <c r="DN1" s="177"/>
      <c r="DO1" s="177"/>
      <c r="DP1" s="177"/>
      <c r="DQ1" s="177"/>
      <c r="DR1" s="177"/>
      <c r="DS1" s="177"/>
      <c r="DT1" s="177"/>
      <c r="DU1" s="177"/>
      <c r="DV1" s="177"/>
      <c r="DW1" s="177"/>
      <c r="DX1" s="177"/>
      <c r="DY1" s="177"/>
      <c r="DZ1" s="177"/>
      <c r="EA1" s="177"/>
      <c r="EB1" s="177"/>
      <c r="EC1" s="177"/>
      <c r="ED1" s="177"/>
      <c r="EE1" s="177"/>
      <c r="EF1" s="177"/>
      <c r="EG1" s="177"/>
      <c r="EH1" s="177"/>
      <c r="EI1" s="177"/>
      <c r="EJ1" s="177"/>
      <c r="EK1" s="177"/>
      <c r="EL1" s="177"/>
      <c r="EM1" s="177"/>
      <c r="EN1" s="177"/>
      <c r="EO1" s="177"/>
      <c r="EP1" s="177"/>
      <c r="EQ1" s="177"/>
      <c r="ER1" s="177"/>
      <c r="ES1" s="177"/>
      <c r="ET1" s="177"/>
      <c r="EU1" s="177"/>
      <c r="EV1" s="177"/>
      <c r="EW1" s="177"/>
      <c r="EX1" s="177"/>
      <c r="EY1" s="177"/>
      <c r="EZ1" s="177"/>
      <c r="FA1" s="177"/>
      <c r="FB1" s="177"/>
      <c r="FC1" s="177"/>
      <c r="FD1" s="177"/>
      <c r="FE1" s="177"/>
      <c r="FF1" s="177"/>
      <c r="FG1" s="177"/>
      <c r="FH1" s="177"/>
      <c r="FI1" s="177"/>
      <c r="FJ1" s="177"/>
      <c r="FK1" s="177"/>
      <c r="FL1" s="177"/>
      <c r="FM1" s="177"/>
      <c r="FN1" s="177"/>
      <c r="FO1" s="177"/>
      <c r="FP1" s="177"/>
      <c r="FQ1" s="177"/>
      <c r="FR1" s="177"/>
      <c r="FS1" s="177"/>
      <c r="FT1" s="177"/>
      <c r="FU1" s="177"/>
      <c r="FV1" s="177"/>
      <c r="FW1" s="177"/>
      <c r="FX1" s="177"/>
      <c r="FY1" s="177"/>
      <c r="FZ1" s="177"/>
      <c r="GA1" s="177"/>
      <c r="GB1" s="177"/>
      <c r="GC1" s="177"/>
      <c r="GD1" s="177"/>
      <c r="GE1" s="177"/>
      <c r="GF1" s="177"/>
      <c r="GG1" s="177"/>
      <c r="GH1" s="177"/>
      <c r="GI1" s="177"/>
      <c r="GJ1" s="177"/>
      <c r="GK1" s="177"/>
      <c r="GL1" s="177"/>
      <c r="GM1" s="177"/>
      <c r="GN1" s="177"/>
      <c r="GO1" s="177"/>
      <c r="GP1" s="177"/>
      <c r="GQ1" s="177"/>
      <c r="GR1" s="177"/>
      <c r="GS1" s="177"/>
      <c r="GT1" s="177"/>
      <c r="GU1" s="177"/>
      <c r="GV1" s="177"/>
      <c r="GW1" s="177"/>
      <c r="GX1" s="177"/>
      <c r="GY1" s="177"/>
      <c r="GZ1" s="177"/>
      <c r="HA1" s="177"/>
      <c r="HB1" s="177"/>
      <c r="HC1" s="177"/>
      <c r="HD1" s="177"/>
      <c r="HE1" s="177"/>
      <c r="HF1" s="177"/>
      <c r="HG1" s="177"/>
      <c r="HH1" s="177"/>
      <c r="HI1" s="177"/>
      <c r="HJ1" s="177"/>
      <c r="HK1" s="177"/>
      <c r="HL1" s="177"/>
      <c r="HM1" s="177"/>
      <c r="HN1" s="177"/>
      <c r="HO1" s="177"/>
      <c r="HP1" s="177"/>
      <c r="HQ1" s="177"/>
      <c r="HR1" s="177"/>
      <c r="HS1" s="177"/>
      <c r="HT1" s="177"/>
      <c r="HU1" s="177"/>
      <c r="HV1" s="177"/>
      <c r="HW1" s="177"/>
      <c r="HX1" s="177"/>
      <c r="HY1" s="177"/>
      <c r="HZ1" s="177"/>
      <c r="IA1" s="177"/>
      <c r="IB1" s="177"/>
      <c r="IC1" s="177"/>
      <c r="ID1" s="177"/>
      <c r="IE1" s="177"/>
      <c r="IF1" s="177"/>
      <c r="IG1" s="177"/>
      <c r="IH1" s="177"/>
      <c r="II1" s="177"/>
      <c r="IJ1" s="177"/>
      <c r="IK1" s="177"/>
      <c r="IL1" s="177"/>
      <c r="IM1" s="177"/>
      <c r="IN1" s="177"/>
      <c r="IO1" s="177"/>
      <c r="IP1" s="177"/>
      <c r="IQ1" s="177"/>
      <c r="IR1" s="177"/>
      <c r="IS1" s="177"/>
      <c r="IT1" s="177"/>
      <c r="IU1" s="177"/>
      <c r="IV1" s="177"/>
    </row>
    <row r="2" s="61" customFormat="1" spans="1:256">
      <c r="A2" s="167"/>
      <c r="B2" s="168"/>
      <c r="C2" s="168"/>
      <c r="D2" s="168"/>
      <c r="E2" s="168"/>
      <c r="F2" s="168"/>
      <c r="G2" s="168"/>
      <c r="H2" s="168"/>
      <c r="I2" s="168"/>
      <c r="J2" s="178" t="s">
        <v>119</v>
      </c>
      <c r="K2" s="149"/>
      <c r="L2" s="149"/>
      <c r="M2" s="149"/>
      <c r="N2" s="149"/>
      <c r="O2" s="149"/>
      <c r="P2" s="149"/>
      <c r="Q2" s="149"/>
      <c r="R2" s="149"/>
      <c r="S2" s="149"/>
      <c r="T2" s="149"/>
      <c r="U2" s="149"/>
      <c r="V2" s="149"/>
      <c r="W2" s="149"/>
      <c r="X2" s="149"/>
      <c r="Y2" s="149"/>
      <c r="Z2" s="149"/>
      <c r="AA2" s="149"/>
      <c r="AB2" s="149"/>
      <c r="AC2" s="149"/>
      <c r="AD2" s="149"/>
      <c r="AE2" s="149"/>
      <c r="AF2" s="149"/>
      <c r="AG2" s="149"/>
      <c r="AH2" s="149"/>
      <c r="AI2" s="149"/>
      <c r="AJ2" s="149"/>
      <c r="AK2" s="149"/>
      <c r="AL2" s="149"/>
      <c r="AM2" s="149"/>
      <c r="AN2" s="149"/>
      <c r="AO2" s="149"/>
      <c r="AP2" s="149"/>
      <c r="AQ2" s="149"/>
      <c r="AR2" s="149"/>
      <c r="AS2" s="149"/>
      <c r="AT2" s="149"/>
      <c r="AU2" s="149"/>
      <c r="AV2" s="149"/>
      <c r="AW2" s="149"/>
      <c r="AX2" s="149"/>
      <c r="AY2" s="149"/>
      <c r="AZ2" s="149"/>
      <c r="BA2" s="149"/>
      <c r="BB2" s="149"/>
      <c r="BC2" s="149"/>
      <c r="BD2" s="149"/>
      <c r="BE2" s="149"/>
      <c r="BF2" s="149"/>
      <c r="BG2" s="149"/>
      <c r="BH2" s="149"/>
      <c r="BI2" s="149"/>
      <c r="BJ2" s="149"/>
      <c r="BK2" s="149"/>
      <c r="BL2" s="149"/>
      <c r="BM2" s="149"/>
      <c r="BN2" s="149"/>
      <c r="BO2" s="149"/>
      <c r="BP2" s="149"/>
      <c r="BQ2" s="149"/>
      <c r="BR2" s="149"/>
      <c r="BS2" s="149"/>
      <c r="BT2" s="149"/>
      <c r="BU2" s="149"/>
      <c r="BV2" s="149"/>
      <c r="BW2" s="149"/>
      <c r="BX2" s="149"/>
      <c r="BY2" s="149"/>
      <c r="BZ2" s="149"/>
      <c r="CA2" s="149"/>
      <c r="CB2" s="149"/>
      <c r="CC2" s="149"/>
      <c r="CD2" s="149"/>
      <c r="CE2" s="149"/>
      <c r="CF2" s="149"/>
      <c r="CG2" s="149"/>
      <c r="CH2" s="149"/>
      <c r="CI2" s="149"/>
      <c r="CJ2" s="149"/>
      <c r="CK2" s="149"/>
      <c r="CL2" s="149"/>
      <c r="CM2" s="149"/>
      <c r="CN2" s="149"/>
      <c r="CO2" s="149"/>
      <c r="CP2" s="149"/>
      <c r="CQ2" s="149"/>
      <c r="CR2" s="149"/>
      <c r="CS2" s="149"/>
      <c r="CT2" s="149"/>
      <c r="CU2" s="149"/>
      <c r="CV2" s="149"/>
      <c r="CW2" s="149"/>
      <c r="CX2" s="149"/>
      <c r="CY2" s="149"/>
      <c r="CZ2" s="149"/>
      <c r="DA2" s="149"/>
      <c r="DB2" s="149"/>
      <c r="DC2" s="149"/>
      <c r="DD2" s="149"/>
      <c r="DE2" s="149"/>
      <c r="DF2" s="149"/>
      <c r="DG2" s="149"/>
      <c r="DH2" s="149"/>
      <c r="DI2" s="149"/>
      <c r="DJ2" s="149"/>
      <c r="DK2" s="149"/>
      <c r="DL2" s="149"/>
      <c r="DM2" s="149"/>
      <c r="DN2" s="149"/>
      <c r="DO2" s="149"/>
      <c r="DP2" s="149"/>
      <c r="DQ2" s="149"/>
      <c r="DR2" s="149"/>
      <c r="DS2" s="149"/>
      <c r="DT2" s="149"/>
      <c r="DU2" s="149"/>
      <c r="DV2" s="149"/>
      <c r="DW2" s="149"/>
      <c r="DX2" s="149"/>
      <c r="DY2" s="149"/>
      <c r="DZ2" s="149"/>
      <c r="EA2" s="149"/>
      <c r="EB2" s="149"/>
      <c r="EC2" s="149"/>
      <c r="ED2" s="149"/>
      <c r="EE2" s="149"/>
      <c r="EF2" s="149"/>
      <c r="EG2" s="149"/>
      <c r="EH2" s="149"/>
      <c r="EI2" s="149"/>
      <c r="EJ2" s="149"/>
      <c r="EK2" s="149"/>
      <c r="EL2" s="149"/>
      <c r="EM2" s="149"/>
      <c r="EN2" s="149"/>
      <c r="EO2" s="149"/>
      <c r="EP2" s="149"/>
      <c r="EQ2" s="149"/>
      <c r="ER2" s="149"/>
      <c r="ES2" s="149"/>
      <c r="ET2" s="149"/>
      <c r="EU2" s="149"/>
      <c r="EV2" s="149"/>
      <c r="EW2" s="149"/>
      <c r="EX2" s="149"/>
      <c r="EY2" s="149"/>
      <c r="EZ2" s="149"/>
      <c r="FA2" s="149"/>
      <c r="FB2" s="149"/>
      <c r="FC2" s="149"/>
      <c r="FD2" s="149"/>
      <c r="FE2" s="149"/>
      <c r="FF2" s="149"/>
      <c r="FG2" s="149"/>
      <c r="FH2" s="149"/>
      <c r="FI2" s="149"/>
      <c r="FJ2" s="149"/>
      <c r="FK2" s="149"/>
      <c r="FL2" s="149"/>
      <c r="FM2" s="149"/>
      <c r="FN2" s="149"/>
      <c r="FO2" s="149"/>
      <c r="FP2" s="149"/>
      <c r="FQ2" s="149"/>
      <c r="FR2" s="149"/>
      <c r="FS2" s="149"/>
      <c r="FT2" s="149"/>
      <c r="FU2" s="149"/>
      <c r="FV2" s="149"/>
      <c r="FW2" s="149"/>
      <c r="FX2" s="149"/>
      <c r="FY2" s="149"/>
      <c r="FZ2" s="149"/>
      <c r="GA2" s="149"/>
      <c r="GB2" s="149"/>
      <c r="GC2" s="149"/>
      <c r="GD2" s="149"/>
      <c r="GE2" s="149"/>
      <c r="GF2" s="149"/>
      <c r="GG2" s="149"/>
      <c r="GH2" s="149"/>
      <c r="GI2" s="149"/>
      <c r="GJ2" s="149"/>
      <c r="GK2" s="149"/>
      <c r="GL2" s="149"/>
      <c r="GM2" s="149"/>
      <c r="GN2" s="149"/>
      <c r="GO2" s="149"/>
      <c r="GP2" s="149"/>
      <c r="GQ2" s="149"/>
      <c r="GR2" s="149"/>
      <c r="GS2" s="149"/>
      <c r="GT2" s="149"/>
      <c r="GU2" s="149"/>
      <c r="GV2" s="149"/>
      <c r="GW2" s="149"/>
      <c r="GX2" s="149"/>
      <c r="GY2" s="149"/>
      <c r="GZ2" s="149"/>
      <c r="HA2" s="149"/>
      <c r="HB2" s="149"/>
      <c r="HC2" s="149"/>
      <c r="HD2" s="149"/>
      <c r="HE2" s="149"/>
      <c r="HF2" s="149"/>
      <c r="HG2" s="149"/>
      <c r="HH2" s="149"/>
      <c r="HI2" s="149"/>
      <c r="HJ2" s="149"/>
      <c r="HK2" s="149"/>
      <c r="HL2" s="149"/>
      <c r="HM2" s="149"/>
      <c r="HN2" s="149"/>
      <c r="HO2" s="149"/>
      <c r="HP2" s="149"/>
      <c r="HQ2" s="149"/>
      <c r="HR2" s="149"/>
      <c r="HS2" s="149"/>
      <c r="HT2" s="149"/>
      <c r="HU2" s="149"/>
      <c r="HV2" s="149"/>
      <c r="HW2" s="149"/>
      <c r="HX2" s="149"/>
      <c r="HY2" s="149"/>
      <c r="HZ2" s="149"/>
      <c r="IA2" s="149"/>
      <c r="IB2" s="149"/>
      <c r="IC2" s="149"/>
      <c r="ID2" s="149"/>
      <c r="IE2" s="149"/>
      <c r="IF2" s="149"/>
      <c r="IG2" s="149"/>
      <c r="IH2" s="149"/>
      <c r="II2" s="149"/>
      <c r="IJ2" s="149"/>
      <c r="IK2" s="149"/>
      <c r="IL2" s="149"/>
      <c r="IM2" s="149"/>
      <c r="IN2" s="149"/>
      <c r="IO2" s="149"/>
      <c r="IP2" s="149"/>
      <c r="IQ2" s="149"/>
      <c r="IR2" s="149"/>
      <c r="IS2" s="149"/>
      <c r="IT2" s="149"/>
      <c r="IU2" s="149"/>
      <c r="IV2" s="149"/>
    </row>
    <row r="3" s="61" customFormat="1" ht="31" customHeight="1" spans="1:256">
      <c r="A3" s="70" t="s">
        <v>1316</v>
      </c>
      <c r="B3" s="169" t="s">
        <v>1317</v>
      </c>
      <c r="C3" s="170"/>
      <c r="D3" s="171"/>
      <c r="E3" s="169" t="s">
        <v>1318</v>
      </c>
      <c r="F3" s="170"/>
      <c r="G3" s="171"/>
      <c r="H3" s="169" t="s">
        <v>1319</v>
      </c>
      <c r="I3" s="170"/>
      <c r="J3" s="171"/>
      <c r="K3" s="149"/>
      <c r="L3" s="149"/>
      <c r="M3" s="149"/>
      <c r="N3" s="149"/>
      <c r="O3" s="149"/>
      <c r="P3" s="149"/>
      <c r="Q3" s="149"/>
      <c r="R3" s="149"/>
      <c r="S3" s="149"/>
      <c r="T3" s="149"/>
      <c r="U3" s="149"/>
      <c r="V3" s="149"/>
      <c r="W3" s="149"/>
      <c r="X3" s="149"/>
      <c r="Y3" s="149"/>
      <c r="Z3" s="149"/>
      <c r="AA3" s="149"/>
      <c r="AB3" s="149"/>
      <c r="AC3" s="149"/>
      <c r="AD3" s="149"/>
      <c r="AE3" s="149"/>
      <c r="AF3" s="149"/>
      <c r="AG3" s="149"/>
      <c r="AH3" s="149"/>
      <c r="AI3" s="149"/>
      <c r="AJ3" s="149"/>
      <c r="AK3" s="149"/>
      <c r="AL3" s="149"/>
      <c r="AM3" s="149"/>
      <c r="AN3" s="149"/>
      <c r="AO3" s="149"/>
      <c r="AP3" s="149"/>
      <c r="AQ3" s="149"/>
      <c r="AR3" s="149"/>
      <c r="AS3" s="149"/>
      <c r="AT3" s="149"/>
      <c r="AU3" s="149"/>
      <c r="AV3" s="149"/>
      <c r="AW3" s="149"/>
      <c r="AX3" s="149"/>
      <c r="AY3" s="180"/>
      <c r="AZ3" s="149"/>
      <c r="BA3" s="149"/>
      <c r="BB3" s="149"/>
      <c r="BC3" s="149"/>
      <c r="BD3" s="149"/>
      <c r="BE3" s="149"/>
      <c r="BF3" s="149"/>
      <c r="BG3" s="149"/>
      <c r="BH3" s="149"/>
      <c r="BI3" s="149"/>
      <c r="BJ3" s="149"/>
      <c r="BK3" s="149"/>
      <c r="BL3" s="149"/>
      <c r="BM3" s="149"/>
      <c r="BN3" s="149"/>
      <c r="BO3" s="149"/>
      <c r="BP3" s="149"/>
      <c r="BQ3" s="149"/>
      <c r="BR3" s="149"/>
      <c r="BS3" s="149"/>
      <c r="BT3" s="149"/>
      <c r="BU3" s="149"/>
      <c r="BV3" s="149"/>
      <c r="BW3" s="149"/>
      <c r="BX3" s="149"/>
      <c r="BY3" s="149"/>
      <c r="BZ3" s="149"/>
      <c r="CA3" s="149"/>
      <c r="CB3" s="149"/>
      <c r="CC3" s="149"/>
      <c r="CD3" s="149"/>
      <c r="CE3" s="149"/>
      <c r="CF3" s="149"/>
      <c r="CG3" s="149"/>
      <c r="CH3" s="149"/>
      <c r="CI3" s="149"/>
      <c r="CJ3" s="149"/>
      <c r="CK3" s="149"/>
      <c r="CL3" s="149"/>
      <c r="CM3" s="149"/>
      <c r="CN3" s="149"/>
      <c r="CO3" s="149"/>
      <c r="CP3" s="149"/>
      <c r="CQ3" s="149"/>
      <c r="CR3" s="149"/>
      <c r="CS3" s="149"/>
      <c r="CT3" s="149"/>
      <c r="CU3" s="149"/>
      <c r="CV3" s="149"/>
      <c r="CW3" s="149"/>
      <c r="CX3" s="149"/>
      <c r="CY3" s="149"/>
      <c r="CZ3" s="149"/>
      <c r="DA3" s="149"/>
      <c r="DB3" s="149"/>
      <c r="DC3" s="149"/>
      <c r="DD3" s="149"/>
      <c r="DE3" s="149"/>
      <c r="DF3" s="149"/>
      <c r="DG3" s="149"/>
      <c r="DH3" s="149"/>
      <c r="DI3" s="149"/>
      <c r="DJ3" s="149"/>
      <c r="DK3" s="149"/>
      <c r="DL3" s="149"/>
      <c r="DM3" s="149"/>
      <c r="DN3" s="149"/>
      <c r="DO3" s="149"/>
      <c r="DP3" s="149"/>
      <c r="DQ3" s="149"/>
      <c r="DR3" s="149"/>
      <c r="DS3" s="149"/>
      <c r="DT3" s="149"/>
      <c r="DU3" s="149"/>
      <c r="DV3" s="149"/>
      <c r="DW3" s="149"/>
      <c r="DX3" s="149"/>
      <c r="DY3" s="149"/>
      <c r="DZ3" s="149"/>
      <c r="EA3" s="149"/>
      <c r="EB3" s="149"/>
      <c r="EC3" s="149"/>
      <c r="ED3" s="149"/>
      <c r="EE3" s="149"/>
      <c r="EF3" s="149"/>
      <c r="EG3" s="149"/>
      <c r="EH3" s="149"/>
      <c r="EI3" s="149"/>
      <c r="EJ3" s="149"/>
      <c r="EK3" s="149"/>
      <c r="EL3" s="149"/>
      <c r="EM3" s="149"/>
      <c r="EN3" s="149"/>
      <c r="EO3" s="149"/>
      <c r="EP3" s="149"/>
      <c r="EQ3" s="149"/>
      <c r="ER3" s="149"/>
      <c r="ES3" s="149"/>
      <c r="ET3" s="149"/>
      <c r="EU3" s="149"/>
      <c r="EV3" s="149"/>
      <c r="EW3" s="149"/>
      <c r="EX3" s="149"/>
      <c r="EY3" s="149"/>
      <c r="EZ3" s="149"/>
      <c r="FA3" s="149"/>
      <c r="FB3" s="149"/>
      <c r="FC3" s="149"/>
      <c r="FD3" s="149"/>
      <c r="FE3" s="149"/>
      <c r="FF3" s="149"/>
      <c r="FG3" s="149"/>
      <c r="FH3" s="149"/>
      <c r="FI3" s="149"/>
      <c r="FJ3" s="149"/>
      <c r="FK3" s="149"/>
      <c r="FL3" s="149"/>
      <c r="FM3" s="149"/>
      <c r="FN3" s="149"/>
      <c r="FO3" s="149"/>
      <c r="FP3" s="149"/>
      <c r="FQ3" s="149"/>
      <c r="FR3" s="149"/>
      <c r="FS3" s="149"/>
      <c r="FT3" s="149"/>
      <c r="FU3" s="149"/>
      <c r="FV3" s="149"/>
      <c r="FW3" s="149"/>
      <c r="FX3" s="149"/>
      <c r="FY3" s="149"/>
      <c r="FZ3" s="149"/>
      <c r="GA3" s="149"/>
      <c r="GB3" s="149"/>
      <c r="GC3" s="149"/>
      <c r="GD3" s="149"/>
      <c r="GE3" s="149"/>
      <c r="GF3" s="149"/>
      <c r="GG3" s="149"/>
      <c r="GH3" s="149"/>
      <c r="GI3" s="149"/>
      <c r="GJ3" s="149"/>
      <c r="GK3" s="149"/>
      <c r="GL3" s="149"/>
      <c r="GM3" s="149"/>
      <c r="GN3" s="149"/>
      <c r="GO3" s="149"/>
      <c r="GP3" s="149"/>
      <c r="GQ3" s="149"/>
      <c r="GR3" s="149"/>
      <c r="GS3" s="149"/>
      <c r="GT3" s="149"/>
      <c r="GU3" s="149"/>
      <c r="GV3" s="149"/>
      <c r="GW3" s="149"/>
      <c r="GX3" s="149"/>
      <c r="GY3" s="149"/>
      <c r="GZ3" s="149"/>
      <c r="HA3" s="149"/>
      <c r="HB3" s="149"/>
      <c r="HC3" s="149"/>
      <c r="HD3" s="149"/>
      <c r="HE3" s="149"/>
      <c r="HF3" s="149"/>
      <c r="HG3" s="149"/>
      <c r="HH3" s="149"/>
      <c r="HI3" s="149"/>
      <c r="HJ3" s="149"/>
      <c r="HK3" s="149"/>
      <c r="HL3" s="149"/>
      <c r="HM3" s="149"/>
      <c r="HN3" s="149"/>
      <c r="HO3" s="149"/>
      <c r="HP3" s="149"/>
      <c r="HQ3" s="149"/>
      <c r="HR3" s="149"/>
      <c r="HS3" s="149"/>
      <c r="HT3" s="149"/>
      <c r="HU3" s="149"/>
      <c r="HV3" s="149"/>
      <c r="HW3" s="149"/>
      <c r="HX3" s="149"/>
      <c r="HY3" s="149"/>
      <c r="HZ3" s="149"/>
      <c r="IA3" s="149"/>
      <c r="IB3" s="149"/>
      <c r="IC3" s="149"/>
      <c r="ID3" s="149"/>
      <c r="IE3" s="149"/>
      <c r="IF3" s="149"/>
      <c r="IG3" s="149"/>
      <c r="IH3" s="149"/>
      <c r="II3" s="149"/>
      <c r="IJ3" s="149"/>
      <c r="IK3" s="149"/>
      <c r="IL3" s="149"/>
      <c r="IM3" s="149"/>
      <c r="IN3" s="149"/>
      <c r="IO3" s="149"/>
      <c r="IP3" s="149"/>
      <c r="IQ3" s="149"/>
      <c r="IR3" s="149"/>
      <c r="IS3" s="149"/>
      <c r="IT3" s="149"/>
      <c r="IU3" s="149"/>
      <c r="IV3" s="149"/>
    </row>
    <row r="4" s="61" customFormat="1" ht="31" customHeight="1" spans="1:256">
      <c r="A4" s="70"/>
      <c r="B4" s="70" t="s">
        <v>1320</v>
      </c>
      <c r="C4" s="70" t="s">
        <v>1321</v>
      </c>
      <c r="D4" s="70" t="s">
        <v>1322</v>
      </c>
      <c r="E4" s="70" t="s">
        <v>1320</v>
      </c>
      <c r="F4" s="70" t="s">
        <v>1321</v>
      </c>
      <c r="G4" s="70" t="s">
        <v>1322</v>
      </c>
      <c r="H4" s="70" t="s">
        <v>1320</v>
      </c>
      <c r="I4" s="70" t="s">
        <v>1321</v>
      </c>
      <c r="J4" s="70" t="s">
        <v>1322</v>
      </c>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149"/>
      <c r="AM4" s="149"/>
      <c r="AN4" s="149"/>
      <c r="AO4" s="149"/>
      <c r="AP4" s="149"/>
      <c r="AQ4" s="149"/>
      <c r="AR4" s="149"/>
      <c r="AS4" s="149"/>
      <c r="AT4" s="149"/>
      <c r="AU4" s="149"/>
      <c r="AV4" s="149"/>
      <c r="AW4" s="149"/>
      <c r="AX4" s="149"/>
      <c r="AY4" s="180"/>
      <c r="AZ4" s="149"/>
      <c r="BA4" s="149"/>
      <c r="BB4" s="149"/>
      <c r="BC4" s="149"/>
      <c r="BD4" s="149"/>
      <c r="BE4" s="149"/>
      <c r="BF4" s="149"/>
      <c r="BG4" s="149"/>
      <c r="BH4" s="149"/>
      <c r="BI4" s="149"/>
      <c r="BJ4" s="149"/>
      <c r="BK4" s="149"/>
      <c r="BL4" s="149"/>
      <c r="BM4" s="149"/>
      <c r="BN4" s="149"/>
      <c r="BO4" s="149"/>
      <c r="BP4" s="149"/>
      <c r="BQ4" s="149"/>
      <c r="BR4" s="149"/>
      <c r="BS4" s="149"/>
      <c r="BT4" s="149"/>
      <c r="BU4" s="149"/>
      <c r="BV4" s="149"/>
      <c r="BW4" s="149"/>
      <c r="BX4" s="149"/>
      <c r="BY4" s="149"/>
      <c r="BZ4" s="149"/>
      <c r="CA4" s="149"/>
      <c r="CB4" s="149"/>
      <c r="CC4" s="149"/>
      <c r="CD4" s="149"/>
      <c r="CE4" s="149"/>
      <c r="CF4" s="149"/>
      <c r="CG4" s="149"/>
      <c r="CH4" s="149"/>
      <c r="CI4" s="149"/>
      <c r="CJ4" s="149"/>
      <c r="CK4" s="149"/>
      <c r="CL4" s="149"/>
      <c r="CM4" s="149"/>
      <c r="CN4" s="149"/>
      <c r="CO4" s="149"/>
      <c r="CP4" s="149"/>
      <c r="CQ4" s="149"/>
      <c r="CR4" s="149"/>
      <c r="CS4" s="149"/>
      <c r="CT4" s="149"/>
      <c r="CU4" s="149"/>
      <c r="CV4" s="149"/>
      <c r="CW4" s="149"/>
      <c r="CX4" s="149"/>
      <c r="CY4" s="149"/>
      <c r="CZ4" s="149"/>
      <c r="DA4" s="149"/>
      <c r="DB4" s="149"/>
      <c r="DC4" s="149"/>
      <c r="DD4" s="149"/>
      <c r="DE4" s="149"/>
      <c r="DF4" s="149"/>
      <c r="DG4" s="149"/>
      <c r="DH4" s="149"/>
      <c r="DI4" s="149"/>
      <c r="DJ4" s="149"/>
      <c r="DK4" s="149"/>
      <c r="DL4" s="149"/>
      <c r="DM4" s="149"/>
      <c r="DN4" s="149"/>
      <c r="DO4" s="149"/>
      <c r="DP4" s="149"/>
      <c r="DQ4" s="149"/>
      <c r="DR4" s="149"/>
      <c r="DS4" s="149"/>
      <c r="DT4" s="149"/>
      <c r="DU4" s="149"/>
      <c r="DV4" s="149"/>
      <c r="DW4" s="149"/>
      <c r="DX4" s="149"/>
      <c r="DY4" s="149"/>
      <c r="DZ4" s="149"/>
      <c r="EA4" s="149"/>
      <c r="EB4" s="149"/>
      <c r="EC4" s="149"/>
      <c r="ED4" s="149"/>
      <c r="EE4" s="149"/>
      <c r="EF4" s="149"/>
      <c r="EG4" s="149"/>
      <c r="EH4" s="149"/>
      <c r="EI4" s="149"/>
      <c r="EJ4" s="149"/>
      <c r="EK4" s="149"/>
      <c r="EL4" s="149"/>
      <c r="EM4" s="149"/>
      <c r="EN4" s="149"/>
      <c r="EO4" s="149"/>
      <c r="EP4" s="149"/>
      <c r="EQ4" s="149"/>
      <c r="ER4" s="149"/>
      <c r="ES4" s="149"/>
      <c r="ET4" s="149"/>
      <c r="EU4" s="149"/>
      <c r="EV4" s="149"/>
      <c r="EW4" s="149"/>
      <c r="EX4" s="149"/>
      <c r="EY4" s="149"/>
      <c r="EZ4" s="149"/>
      <c r="FA4" s="149"/>
      <c r="FB4" s="149"/>
      <c r="FC4" s="149"/>
      <c r="FD4" s="149"/>
      <c r="FE4" s="149"/>
      <c r="FF4" s="149"/>
      <c r="FG4" s="149"/>
      <c r="FH4" s="149"/>
      <c r="FI4" s="149"/>
      <c r="FJ4" s="149"/>
      <c r="FK4" s="149"/>
      <c r="FL4" s="149"/>
      <c r="FM4" s="149"/>
      <c r="FN4" s="149"/>
      <c r="FO4" s="149"/>
      <c r="FP4" s="149"/>
      <c r="FQ4" s="149"/>
      <c r="FR4" s="149"/>
      <c r="FS4" s="149"/>
      <c r="FT4" s="149"/>
      <c r="FU4" s="149"/>
      <c r="FV4" s="149"/>
      <c r="FW4" s="149"/>
      <c r="FX4" s="149"/>
      <c r="FY4" s="149"/>
      <c r="FZ4" s="149"/>
      <c r="GA4" s="149"/>
      <c r="GB4" s="149"/>
      <c r="GC4" s="149"/>
      <c r="GD4" s="149"/>
      <c r="GE4" s="149"/>
      <c r="GF4" s="149"/>
      <c r="GG4" s="149"/>
      <c r="GH4" s="149"/>
      <c r="GI4" s="149"/>
      <c r="GJ4" s="149"/>
      <c r="GK4" s="149"/>
      <c r="GL4" s="149"/>
      <c r="GM4" s="149"/>
      <c r="GN4" s="149"/>
      <c r="GO4" s="149"/>
      <c r="GP4" s="149"/>
      <c r="GQ4" s="149"/>
      <c r="GR4" s="149"/>
      <c r="GS4" s="149"/>
      <c r="GT4" s="149"/>
      <c r="GU4" s="149"/>
      <c r="GV4" s="149"/>
      <c r="GW4" s="149"/>
      <c r="GX4" s="149"/>
      <c r="GY4" s="149"/>
      <c r="GZ4" s="149"/>
      <c r="HA4" s="149"/>
      <c r="HB4" s="149"/>
      <c r="HC4" s="149"/>
      <c r="HD4" s="149"/>
      <c r="HE4" s="149"/>
      <c r="HF4" s="149"/>
      <c r="HG4" s="149"/>
      <c r="HH4" s="149"/>
      <c r="HI4" s="149"/>
      <c r="HJ4" s="149"/>
      <c r="HK4" s="149"/>
      <c r="HL4" s="149"/>
      <c r="HM4" s="149"/>
      <c r="HN4" s="149"/>
      <c r="HO4" s="149"/>
      <c r="HP4" s="149"/>
      <c r="HQ4" s="149"/>
      <c r="HR4" s="149"/>
      <c r="HS4" s="149"/>
      <c r="HT4" s="149"/>
      <c r="HU4" s="149"/>
      <c r="HV4" s="149"/>
      <c r="HW4" s="149"/>
      <c r="HX4" s="149"/>
      <c r="HY4" s="149"/>
      <c r="HZ4" s="149"/>
      <c r="IA4" s="149"/>
      <c r="IB4" s="149"/>
      <c r="IC4" s="149"/>
      <c r="ID4" s="149"/>
      <c r="IE4" s="149"/>
      <c r="IF4" s="149"/>
      <c r="IG4" s="149"/>
      <c r="IH4" s="149"/>
      <c r="II4" s="149"/>
      <c r="IJ4" s="149"/>
      <c r="IK4" s="149"/>
      <c r="IL4" s="149"/>
      <c r="IM4" s="149"/>
      <c r="IN4" s="149"/>
      <c r="IO4" s="149"/>
      <c r="IP4" s="149"/>
      <c r="IQ4" s="149"/>
      <c r="IR4" s="149"/>
      <c r="IS4" s="149"/>
      <c r="IT4" s="149"/>
      <c r="IU4" s="149"/>
      <c r="IV4" s="149"/>
    </row>
    <row r="5" s="67" customFormat="1" ht="31" customHeight="1" spans="1:10">
      <c r="A5" s="172" t="s">
        <v>1323</v>
      </c>
      <c r="B5" s="173"/>
      <c r="C5" s="173"/>
      <c r="D5" s="173"/>
      <c r="E5" s="173"/>
      <c r="F5" s="173"/>
      <c r="G5" s="173"/>
      <c r="H5" s="173"/>
      <c r="I5" s="173"/>
      <c r="J5" s="179"/>
    </row>
    <row r="6" s="67" customFormat="1" ht="31" customHeight="1" spans="1:10">
      <c r="A6" s="174"/>
      <c r="B6" s="173"/>
      <c r="C6" s="173"/>
      <c r="D6" s="173"/>
      <c r="E6" s="173"/>
      <c r="F6" s="173"/>
      <c r="G6" s="173"/>
      <c r="H6" s="173"/>
      <c r="I6" s="173"/>
      <c r="J6" s="179"/>
    </row>
    <row r="7" s="61" customFormat="1" ht="31" customHeight="1" spans="1:256">
      <c r="A7" s="70" t="s">
        <v>1324</v>
      </c>
      <c r="B7" s="175"/>
      <c r="C7" s="175"/>
      <c r="D7" s="175"/>
      <c r="E7" s="175"/>
      <c r="F7" s="175"/>
      <c r="G7" s="175"/>
      <c r="H7" s="175"/>
      <c r="I7" s="175"/>
      <c r="J7" s="175"/>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49"/>
      <c r="AT7" s="149"/>
      <c r="AU7" s="149"/>
      <c r="AV7" s="149"/>
      <c r="AW7" s="149"/>
      <c r="AX7" s="149"/>
      <c r="AY7" s="180"/>
      <c r="AZ7" s="149"/>
      <c r="BA7" s="149"/>
      <c r="BB7" s="149"/>
      <c r="BC7" s="149"/>
      <c r="BD7" s="149"/>
      <c r="BE7" s="149"/>
      <c r="BF7" s="149"/>
      <c r="BG7" s="149"/>
      <c r="BH7" s="149"/>
      <c r="BI7" s="149"/>
      <c r="BJ7" s="149"/>
      <c r="BK7" s="149"/>
      <c r="BL7" s="149"/>
      <c r="BM7" s="149"/>
      <c r="BN7" s="149"/>
      <c r="BO7" s="149"/>
      <c r="BP7" s="149"/>
      <c r="BQ7" s="149"/>
      <c r="BR7" s="149"/>
      <c r="BS7" s="149"/>
      <c r="BT7" s="149"/>
      <c r="BU7" s="149"/>
      <c r="BV7" s="149"/>
      <c r="BW7" s="149"/>
      <c r="BX7" s="149"/>
      <c r="BY7" s="149"/>
      <c r="BZ7" s="149"/>
      <c r="CA7" s="149"/>
      <c r="CB7" s="149"/>
      <c r="CC7" s="149"/>
      <c r="CD7" s="149"/>
      <c r="CE7" s="149"/>
      <c r="CF7" s="149"/>
      <c r="CG7" s="149"/>
      <c r="CH7" s="149"/>
      <c r="CI7" s="149"/>
      <c r="CJ7" s="149"/>
      <c r="CK7" s="149"/>
      <c r="CL7" s="149"/>
      <c r="CM7" s="149"/>
      <c r="CN7" s="149"/>
      <c r="CO7" s="149"/>
      <c r="CP7" s="149"/>
      <c r="CQ7" s="149"/>
      <c r="CR7" s="149"/>
      <c r="CS7" s="149"/>
      <c r="CT7" s="149"/>
      <c r="CU7" s="149"/>
      <c r="CV7" s="149"/>
      <c r="CW7" s="149"/>
      <c r="CX7" s="149"/>
      <c r="CY7" s="149"/>
      <c r="CZ7" s="149"/>
      <c r="DA7" s="149"/>
      <c r="DB7" s="149"/>
      <c r="DC7" s="149"/>
      <c r="DD7" s="149"/>
      <c r="DE7" s="149"/>
      <c r="DF7" s="149"/>
      <c r="DG7" s="149"/>
      <c r="DH7" s="149"/>
      <c r="DI7" s="149"/>
      <c r="DJ7" s="149"/>
      <c r="DK7" s="149"/>
      <c r="DL7" s="149"/>
      <c r="DM7" s="149"/>
      <c r="DN7" s="149"/>
      <c r="DO7" s="149"/>
      <c r="DP7" s="149"/>
      <c r="DQ7" s="149"/>
      <c r="DR7" s="149"/>
      <c r="DS7" s="149"/>
      <c r="DT7" s="149"/>
      <c r="DU7" s="149"/>
      <c r="DV7" s="149"/>
      <c r="DW7" s="149"/>
      <c r="DX7" s="149"/>
      <c r="DY7" s="149"/>
      <c r="DZ7" s="149"/>
      <c r="EA7" s="149"/>
      <c r="EB7" s="149"/>
      <c r="EC7" s="149"/>
      <c r="ED7" s="149"/>
      <c r="EE7" s="149"/>
      <c r="EF7" s="149"/>
      <c r="EG7" s="149"/>
      <c r="EH7" s="149"/>
      <c r="EI7" s="149"/>
      <c r="EJ7" s="149"/>
      <c r="EK7" s="149"/>
      <c r="EL7" s="149"/>
      <c r="EM7" s="149"/>
      <c r="EN7" s="149"/>
      <c r="EO7" s="149"/>
      <c r="EP7" s="149"/>
      <c r="EQ7" s="149"/>
      <c r="ER7" s="149"/>
      <c r="ES7" s="149"/>
      <c r="ET7" s="149"/>
      <c r="EU7" s="149"/>
      <c r="EV7" s="149"/>
      <c r="EW7" s="149"/>
      <c r="EX7" s="149"/>
      <c r="EY7" s="149"/>
      <c r="EZ7" s="149"/>
      <c r="FA7" s="149"/>
      <c r="FB7" s="149"/>
      <c r="FC7" s="149"/>
      <c r="FD7" s="149"/>
      <c r="FE7" s="149"/>
      <c r="FF7" s="149"/>
      <c r="FG7" s="149"/>
      <c r="FH7" s="149"/>
      <c r="FI7" s="149"/>
      <c r="FJ7" s="149"/>
      <c r="FK7" s="149"/>
      <c r="FL7" s="149"/>
      <c r="FM7" s="149"/>
      <c r="FN7" s="149"/>
      <c r="FO7" s="149"/>
      <c r="FP7" s="149"/>
      <c r="FQ7" s="149"/>
      <c r="FR7" s="149"/>
      <c r="FS7" s="149"/>
      <c r="FT7" s="149"/>
      <c r="FU7" s="149"/>
      <c r="FV7" s="149"/>
      <c r="FW7" s="149"/>
      <c r="FX7" s="149"/>
      <c r="FY7" s="149"/>
      <c r="FZ7" s="149"/>
      <c r="GA7" s="149"/>
      <c r="GB7" s="149"/>
      <c r="GC7" s="149"/>
      <c r="GD7" s="149"/>
      <c r="GE7" s="149"/>
      <c r="GF7" s="149"/>
      <c r="GG7" s="149"/>
      <c r="GH7" s="149"/>
      <c r="GI7" s="149"/>
      <c r="GJ7" s="149"/>
      <c r="GK7" s="149"/>
      <c r="GL7" s="149"/>
      <c r="GM7" s="149"/>
      <c r="GN7" s="149"/>
      <c r="GO7" s="149"/>
      <c r="GP7" s="149"/>
      <c r="GQ7" s="149"/>
      <c r="GR7" s="149"/>
      <c r="GS7" s="149"/>
      <c r="GT7" s="149"/>
      <c r="GU7" s="149"/>
      <c r="GV7" s="149"/>
      <c r="GW7" s="149"/>
      <c r="GX7" s="149"/>
      <c r="GY7" s="149"/>
      <c r="GZ7" s="149"/>
      <c r="HA7" s="149"/>
      <c r="HB7" s="149"/>
      <c r="HC7" s="149"/>
      <c r="HD7" s="149"/>
      <c r="HE7" s="149"/>
      <c r="HF7" s="149"/>
      <c r="HG7" s="149"/>
      <c r="HH7" s="149"/>
      <c r="HI7" s="149"/>
      <c r="HJ7" s="149"/>
      <c r="HK7" s="149"/>
      <c r="HL7" s="149"/>
      <c r="HM7" s="149"/>
      <c r="HN7" s="149"/>
      <c r="HO7" s="149"/>
      <c r="HP7" s="149"/>
      <c r="HQ7" s="149"/>
      <c r="HR7" s="149"/>
      <c r="HS7" s="149"/>
      <c r="HT7" s="149"/>
      <c r="HU7" s="149"/>
      <c r="HV7" s="149"/>
      <c r="HW7" s="149"/>
      <c r="HX7" s="149"/>
      <c r="HY7" s="149"/>
      <c r="HZ7" s="149"/>
      <c r="IA7" s="149"/>
      <c r="IB7" s="149"/>
      <c r="IC7" s="149"/>
      <c r="ID7" s="149"/>
      <c r="IE7" s="149"/>
      <c r="IF7" s="149"/>
      <c r="IG7" s="149"/>
      <c r="IH7" s="149"/>
      <c r="II7" s="149"/>
      <c r="IJ7" s="149"/>
      <c r="IK7" s="149"/>
      <c r="IL7" s="149"/>
      <c r="IM7" s="149"/>
      <c r="IN7" s="149"/>
      <c r="IO7" s="149"/>
      <c r="IP7" s="149"/>
      <c r="IQ7" s="149"/>
      <c r="IR7" s="149"/>
      <c r="IS7" s="149"/>
      <c r="IT7" s="149"/>
      <c r="IU7" s="149"/>
      <c r="IV7" s="149"/>
    </row>
    <row r="8" s="67" customFormat="1" ht="24" customHeight="1" spans="1:1">
      <c r="A8" s="176" t="s">
        <v>1315</v>
      </c>
    </row>
    <row r="9" s="67" customFormat="1" ht="11.25"/>
    <row r="10" s="67" customFormat="1" ht="11.25"/>
    <row r="11" s="67" customFormat="1" ht="11.25"/>
    <row r="12" s="67" customFormat="1" ht="11.25"/>
    <row r="13" s="67" customFormat="1" ht="11.25"/>
    <row r="14" s="67" customFormat="1" ht="11.25"/>
    <row r="15" s="67" customFormat="1" ht="11.25"/>
    <row r="16" s="67" customFormat="1" ht="11.25"/>
    <row r="17" s="67" customFormat="1" ht="11.25"/>
    <row r="18" s="67" customFormat="1" ht="11.25"/>
    <row r="19" s="67" customFormat="1" ht="11.25"/>
    <row r="20" s="67" customFormat="1" ht="11.25"/>
    <row r="21" s="67" customFormat="1" ht="11.25"/>
    <row r="22" s="67" customFormat="1" ht="11.25"/>
    <row r="23" s="67" customFormat="1" ht="11.25"/>
    <row r="24" s="67" customFormat="1" ht="11.25"/>
    <row r="25" s="67" customFormat="1" ht="11.25"/>
    <row r="26" s="67" customFormat="1" ht="11.25"/>
    <row r="27" s="67" customFormat="1" ht="11.25"/>
    <row r="28" s="67" customFormat="1" ht="11.25"/>
    <row r="29" s="67" customFormat="1" ht="11.25"/>
    <row r="30" s="67" customFormat="1" ht="11.25"/>
    <row r="31" s="67" customFormat="1" ht="11.25"/>
    <row r="32" s="67" customFormat="1" ht="11.25"/>
    <row r="33" s="67" customFormat="1" ht="11.25"/>
    <row r="34" s="67" customFormat="1" ht="11.25"/>
    <row r="35" s="67" customFormat="1" ht="11.25"/>
    <row r="36" s="67" customFormat="1" ht="11.25"/>
    <row r="37" s="67" customFormat="1" ht="11.25"/>
    <row r="38" s="67" customFormat="1" ht="11.25"/>
    <row r="39" s="67" customFormat="1" ht="11.25"/>
    <row r="40" s="67" customFormat="1" ht="11.25"/>
    <row r="41" s="67" customFormat="1" ht="11.25"/>
    <row r="42" s="67" customFormat="1" ht="11.25"/>
    <row r="43" s="67" customFormat="1" ht="11.25"/>
    <row r="44" s="67" customFormat="1" ht="11.25"/>
    <row r="45" s="67" customFormat="1" ht="11.25"/>
    <row r="46" s="67" customFormat="1" ht="11.25"/>
    <row r="47" s="67" customFormat="1" ht="11.25"/>
    <row r="48" s="67" customFormat="1" ht="11.25"/>
    <row r="49" s="67" customFormat="1" ht="11.25"/>
    <row r="50" s="67" customFormat="1" ht="11.25"/>
    <row r="51" s="67" customFormat="1" ht="11.25"/>
    <row r="52" s="67" customFormat="1" ht="11.25"/>
    <row r="53" s="67" customFormat="1" ht="11.25"/>
    <row r="54" s="67" customFormat="1" ht="11.25"/>
    <row r="55" s="67" customFormat="1" ht="11.25"/>
    <row r="56" s="67" customFormat="1" ht="11.25"/>
    <row r="57" s="67" customFormat="1" ht="11.25"/>
    <row r="58" s="67" customFormat="1" ht="11.25"/>
    <row r="59" s="67" customFormat="1" ht="11.25"/>
    <row r="60" s="67" customFormat="1" ht="11.25"/>
    <row r="61" s="67" customFormat="1" ht="11.25"/>
    <row r="62" s="67" customFormat="1" ht="11.25"/>
    <row r="63" s="67" customFormat="1" ht="11.25"/>
    <row r="64" s="67" customFormat="1" ht="11.25"/>
    <row r="65" s="67" customFormat="1" ht="11.25"/>
    <row r="66" s="67" customFormat="1" ht="11.25"/>
    <row r="67" s="67" customFormat="1" ht="11.25"/>
    <row r="68" s="67" customFormat="1" ht="11.25"/>
    <row r="69" s="67" customFormat="1" ht="11.25"/>
    <row r="70" s="67" customFormat="1" ht="11.25"/>
    <row r="71" s="67" customFormat="1" ht="11.25"/>
    <row r="72" s="67" customFormat="1" ht="11.25"/>
    <row r="73" s="67" customFormat="1" ht="11.25"/>
    <row r="74" s="67" customFormat="1" ht="11.25"/>
    <row r="75" s="67" customFormat="1" ht="11.25"/>
    <row r="76" s="67" customFormat="1" ht="11.25"/>
    <row r="77" s="67" customFormat="1" ht="11.25"/>
    <row r="78" s="67" customFormat="1" ht="11.25"/>
    <row r="79" s="67" customFormat="1" ht="11.25"/>
    <row r="80" s="67" customFormat="1" ht="11.25"/>
    <row r="81" s="67" customFormat="1" ht="11.25"/>
    <row r="82" s="67" customFormat="1" ht="11.25"/>
    <row r="83" s="67" customFormat="1" ht="11.25"/>
    <row r="84" s="67" customFormat="1" ht="11.25"/>
    <row r="85" s="67" customFormat="1" ht="11.25"/>
    <row r="86" s="67" customFormat="1" ht="11.25"/>
    <row r="87" s="67" customFormat="1" ht="11.25"/>
    <row r="88" s="67" customFormat="1" ht="11.25"/>
    <row r="89" s="67" customFormat="1" ht="11.25"/>
    <row r="90" s="67" customFormat="1" ht="11.25"/>
    <row r="91" s="67" customFormat="1" ht="11.25"/>
    <row r="92" s="67" customFormat="1" ht="11.25"/>
    <row r="93" s="67" customFormat="1" ht="11.25"/>
    <row r="94" s="67" customFormat="1" ht="11.25"/>
    <row r="95" s="67" customFormat="1" ht="11.25"/>
    <row r="96" s="67" customFormat="1" ht="11.25"/>
    <row r="97" s="67" customFormat="1" ht="11.25"/>
    <row r="98" s="67" customFormat="1" ht="11.25"/>
    <row r="99" s="67" customFormat="1" ht="11.25"/>
    <row r="100" s="67" customFormat="1" ht="11.25"/>
    <row r="101" s="67" customFormat="1" ht="11.25"/>
    <row r="102" s="67" customFormat="1" ht="11.25"/>
    <row r="103" s="67" customFormat="1" ht="11.25"/>
    <row r="104" s="67" customFormat="1" ht="11.25"/>
    <row r="105" s="67" customFormat="1" ht="11.25"/>
    <row r="106" s="67" customFormat="1" ht="11.25"/>
    <row r="107" s="67" customFormat="1" ht="11.25"/>
    <row r="108" s="67" customFormat="1" ht="11.25"/>
    <row r="109" s="67" customFormat="1" ht="11.25"/>
    <row r="110" s="67" customFormat="1" ht="11.25"/>
    <row r="111" s="67" customFormat="1" ht="11.25"/>
    <row r="112" s="67" customFormat="1" ht="11.25"/>
    <row r="113" s="67" customFormat="1" ht="11.25"/>
    <row r="114" s="67" customFormat="1" ht="11.25"/>
    <row r="115" s="67" customFormat="1" ht="11.25"/>
    <row r="116" s="67" customFormat="1" ht="11.25"/>
    <row r="117" s="67" customFormat="1" ht="11.25"/>
    <row r="118" s="67" customFormat="1" ht="11.25"/>
    <row r="119" s="67" customFormat="1" ht="11.25"/>
    <row r="120" s="67" customFormat="1" ht="11.25"/>
    <row r="121" s="67" customFormat="1" ht="11.25"/>
    <row r="122" s="67" customFormat="1" ht="11.25"/>
    <row r="123" s="67" customFormat="1" ht="11.25"/>
    <row r="124" s="67" customFormat="1" ht="11.25"/>
    <row r="125" s="67" customFormat="1" ht="11.25"/>
    <row r="126" s="67" customFormat="1" ht="11.25"/>
    <row r="127" s="67" customFormat="1" ht="11.25"/>
    <row r="128" s="67" customFormat="1" ht="11.25"/>
    <row r="129" s="67" customFormat="1" ht="11.25"/>
    <row r="130" s="67" customFormat="1" ht="11.25"/>
    <row r="131" s="67" customFormat="1" ht="11.25"/>
    <row r="132" s="67" customFormat="1" ht="11.25"/>
    <row r="133" s="67" customFormat="1" ht="11.25"/>
    <row r="134" s="67" customFormat="1" ht="11.25"/>
    <row r="135" s="67" customFormat="1" ht="11.25"/>
    <row r="136" s="67" customFormat="1" ht="11.25"/>
    <row r="137" s="67" customFormat="1" ht="11.25"/>
    <row r="138" s="67" customFormat="1" ht="11.25"/>
    <row r="139" s="67" customFormat="1" ht="11.25"/>
    <row r="140" s="67" customFormat="1" ht="11.25"/>
    <row r="141" s="67" customFormat="1" ht="11.25"/>
    <row r="142" s="67" customFormat="1" ht="11.25"/>
    <row r="143" s="67" customFormat="1" ht="11.25"/>
    <row r="144" s="67" customFormat="1" ht="11.25"/>
    <row r="145" s="67" customFormat="1" ht="11.25"/>
    <row r="146" s="67" customFormat="1" ht="11.25"/>
    <row r="147" s="67" customFormat="1" ht="11.25"/>
    <row r="148" s="67" customFormat="1" ht="11.25"/>
    <row r="149" s="67" customFormat="1" ht="11.25"/>
    <row r="150" s="67" customFormat="1" ht="11.25"/>
    <row r="151" s="67" customFormat="1" ht="11.25"/>
    <row r="152" s="67" customFormat="1" ht="11.25"/>
    <row r="153" s="67" customFormat="1" ht="11.25"/>
    <row r="154" s="67" customFormat="1" ht="11.25"/>
    <row r="155" s="67" customFormat="1" ht="11.25"/>
    <row r="156" s="67" customFormat="1" ht="11.25"/>
    <row r="157" s="67" customFormat="1" ht="11.25"/>
    <row r="158" s="67" customFormat="1" ht="11.25"/>
    <row r="159" s="67" customFormat="1" ht="11.25"/>
    <row r="160" s="67" customFormat="1" ht="11.25"/>
    <row r="161" s="67" customFormat="1" ht="11.25"/>
    <row r="162" s="67" customFormat="1" ht="11.25"/>
    <row r="163" s="67" customFormat="1" ht="11.25"/>
    <row r="164" s="67" customFormat="1" ht="11.25"/>
    <row r="165" s="67" customFormat="1" ht="11.25"/>
    <row r="166" s="67" customFormat="1" ht="11.25"/>
    <row r="167" s="67" customFormat="1" ht="11.25"/>
    <row r="168" s="67" customFormat="1" ht="11.25"/>
    <row r="169" s="67" customFormat="1" ht="11.25"/>
    <row r="170" s="67" customFormat="1" ht="11.25"/>
    <row r="171" s="67" customFormat="1" ht="11.25"/>
    <row r="172" s="67" customFormat="1" ht="11.25"/>
    <row r="173" s="67" customFormat="1" ht="11.25"/>
    <row r="174" s="67" customFormat="1" ht="11.25"/>
    <row r="175" s="67" customFormat="1" ht="11.25"/>
    <row r="176" s="67" customFormat="1" ht="11.25"/>
    <row r="177" s="67" customFormat="1" ht="11.25"/>
    <row r="178" s="67" customFormat="1" ht="11.25"/>
    <row r="179" s="67" customFormat="1" ht="11.25"/>
    <row r="180" s="67" customFormat="1" ht="11.25"/>
    <row r="181" s="67" customFormat="1" ht="11.25"/>
    <row r="182" s="67" customFormat="1" ht="11.25"/>
    <row r="183" s="67" customFormat="1" ht="11.25"/>
    <row r="184" s="67" customFormat="1" ht="11.25"/>
    <row r="185" s="67" customFormat="1" ht="11.25"/>
    <row r="186" s="67" customFormat="1" ht="11.25"/>
    <row r="187" s="67" customFormat="1" ht="11.25"/>
    <row r="188" s="67" customFormat="1" ht="11.25"/>
    <row r="189" s="67" customFormat="1" ht="11.25"/>
    <row r="190" s="67" customFormat="1" ht="11.25"/>
    <row r="191" s="67" customFormat="1" ht="11.25"/>
    <row r="192" s="67" customFormat="1" ht="11.25"/>
    <row r="193" s="67" customFormat="1" ht="11.25"/>
    <row r="194" s="67" customFormat="1" ht="11.25"/>
    <row r="195" s="67" customFormat="1" ht="11.25"/>
    <row r="196" s="67" customFormat="1" ht="11.25"/>
    <row r="197" s="67" customFormat="1" ht="11.25"/>
    <row r="198" s="67" customFormat="1" ht="11.25"/>
    <row r="199" s="67" customFormat="1" ht="11.25"/>
    <row r="200" s="67" customFormat="1" ht="11.25"/>
    <row r="201" s="67" customFormat="1" ht="11.25"/>
    <row r="202" s="67" customFormat="1" ht="11.25"/>
    <row r="203" s="67" customFormat="1" ht="11.25"/>
    <row r="204" s="67" customFormat="1" ht="11.25"/>
    <row r="205" s="67" customFormat="1" ht="11.25"/>
    <row r="206" s="67" customFormat="1" ht="11.25"/>
    <row r="207" s="67" customFormat="1" ht="11.25"/>
    <row r="208" s="67" customFormat="1" ht="11.25"/>
    <row r="209" s="67" customFormat="1" ht="11.25"/>
    <row r="210" s="67" customFormat="1" ht="11.25"/>
    <row r="211" s="67" customFormat="1" ht="11.25"/>
    <row r="212" s="67" customFormat="1" ht="11.25"/>
    <row r="213" s="67" customFormat="1" ht="11.25"/>
    <row r="214" s="67" customFormat="1" ht="11.25"/>
    <row r="215" s="67" customFormat="1" ht="11.25"/>
    <row r="216" s="67" customFormat="1" ht="11.25"/>
    <row r="217" s="67" customFormat="1" ht="11.25"/>
    <row r="218" s="67" customFormat="1" ht="11.25"/>
    <row r="219" s="67" customFormat="1" ht="11.25"/>
    <row r="220" s="67" customFormat="1" ht="11.25"/>
    <row r="221" s="67" customFormat="1" ht="11.25"/>
    <row r="222" s="67" customFormat="1" ht="11.25"/>
    <row r="223" s="67" customFormat="1" ht="11.25"/>
    <row r="224" s="67" customFormat="1" ht="11.25"/>
    <row r="225" s="67" customFormat="1" ht="11.25"/>
    <row r="226" s="67" customFormat="1" ht="11.25"/>
    <row r="227" s="67" customFormat="1" ht="11.25"/>
    <row r="228" s="67" customFormat="1" ht="11.25"/>
    <row r="229" s="67" customFormat="1" ht="11.25"/>
    <row r="230" s="67" customFormat="1" ht="11.25"/>
    <row r="231" s="67" customFormat="1" ht="11.25"/>
    <row r="232" s="67" customFormat="1" ht="11.25"/>
    <row r="233" s="67" customFormat="1" ht="11.25"/>
    <row r="234" s="67" customFormat="1" ht="11.25"/>
    <row r="235" s="67" customFormat="1" ht="11.25"/>
    <row r="236" s="67" customFormat="1" ht="11.25"/>
    <row r="237" s="67" customFormat="1" ht="11.25"/>
    <row r="238" s="67" customFormat="1" ht="11.25"/>
    <row r="239" s="67" customFormat="1" ht="11.25"/>
    <row r="240" s="67" customFormat="1" ht="11.25"/>
    <row r="241" s="67" customFormat="1" ht="11.25"/>
    <row r="242" s="67" customFormat="1" ht="11.25"/>
    <row r="243" s="67" customFormat="1" ht="11.25"/>
    <row r="244" s="67" customFormat="1" ht="11.25"/>
    <row r="245" s="67" customFormat="1" ht="11.25"/>
    <row r="246" s="67" customFormat="1" ht="11.25"/>
    <row r="247" s="67" customFormat="1" ht="11.25"/>
    <row r="248" s="67" customFormat="1" ht="11.25"/>
    <row r="249" s="67" customFormat="1" ht="11.25"/>
    <row r="250" s="67" customFormat="1" ht="11.25"/>
    <row r="251" s="67" customFormat="1" ht="11.25"/>
    <row r="252" s="67" customFormat="1" ht="11.25"/>
    <row r="253" s="67" customFormat="1" ht="11.25"/>
  </sheetData>
  <mergeCells count="4">
    <mergeCell ref="A1:J1"/>
    <mergeCell ref="B3:D3"/>
    <mergeCell ref="E3:G3"/>
    <mergeCell ref="H3:J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9"/>
  <sheetViews>
    <sheetView workbookViewId="0">
      <pane ySplit="5" topLeftCell="A6" activePane="bottomLeft" state="frozen"/>
      <selection/>
      <selection pane="bottomLeft" activeCell="M21" sqref="M21"/>
    </sheetView>
  </sheetViews>
  <sheetFormatPr defaultColWidth="7" defaultRowHeight="14.25"/>
  <cols>
    <col min="1" max="1" width="24.125" style="67" customWidth="1"/>
    <col min="2" max="2" width="63.875" style="67" customWidth="1"/>
    <col min="3" max="3" width="9.5" style="67" customWidth="1"/>
    <col min="4" max="245" width="7" style="67"/>
    <col min="246" max="16384" width="7" style="61"/>
  </cols>
  <sheetData>
    <row r="1" s="61" customFormat="1" spans="1:245">
      <c r="A1" s="67"/>
      <c r="B1" s="67"/>
      <c r="C1" s="67"/>
      <c r="D1" s="67"/>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c r="BN1" s="67"/>
      <c r="BO1" s="67"/>
      <c r="BP1" s="67"/>
      <c r="BQ1" s="67"/>
      <c r="BR1" s="67"/>
      <c r="BS1" s="67"/>
      <c r="BT1" s="67"/>
      <c r="BU1" s="67"/>
      <c r="BV1" s="67"/>
      <c r="BW1" s="67"/>
      <c r="BX1" s="67"/>
      <c r="BY1" s="67"/>
      <c r="BZ1" s="67"/>
      <c r="CA1" s="67"/>
      <c r="CB1" s="67"/>
      <c r="CC1" s="67"/>
      <c r="CD1" s="67"/>
      <c r="CE1" s="67"/>
      <c r="CF1" s="67"/>
      <c r="CG1" s="67"/>
      <c r="CH1" s="67"/>
      <c r="CI1" s="67"/>
      <c r="CJ1" s="67"/>
      <c r="CK1" s="67"/>
      <c r="CL1" s="67"/>
      <c r="CM1" s="67"/>
      <c r="CN1" s="67"/>
      <c r="CO1" s="67"/>
      <c r="CP1" s="67"/>
      <c r="CQ1" s="67"/>
      <c r="CR1" s="67"/>
      <c r="CS1" s="67"/>
      <c r="CT1" s="67"/>
      <c r="CU1" s="67"/>
      <c r="CV1" s="67"/>
      <c r="CW1" s="67"/>
      <c r="CX1" s="67"/>
      <c r="CY1" s="67"/>
      <c r="CZ1" s="67"/>
      <c r="DA1" s="67"/>
      <c r="DB1" s="67"/>
      <c r="DC1" s="67"/>
      <c r="DD1" s="67"/>
      <c r="DE1" s="67"/>
      <c r="DF1" s="67"/>
      <c r="DG1" s="67"/>
      <c r="DH1" s="67"/>
      <c r="DI1" s="67"/>
      <c r="DJ1" s="67"/>
      <c r="DK1" s="67"/>
      <c r="DL1" s="67"/>
      <c r="DM1" s="67"/>
      <c r="DN1" s="67"/>
      <c r="DO1" s="67"/>
      <c r="DP1" s="67"/>
      <c r="DQ1" s="67"/>
      <c r="DR1" s="67"/>
      <c r="DS1" s="67"/>
      <c r="DT1" s="67"/>
      <c r="DU1" s="67"/>
      <c r="DV1" s="67"/>
      <c r="DW1" s="67"/>
      <c r="DX1" s="67"/>
      <c r="DY1" s="67"/>
      <c r="DZ1" s="67"/>
      <c r="EA1" s="67"/>
      <c r="EB1" s="67"/>
      <c r="EC1" s="67"/>
      <c r="ED1" s="67"/>
      <c r="EE1" s="67"/>
      <c r="EF1" s="67"/>
      <c r="EG1" s="67"/>
      <c r="EH1" s="67"/>
      <c r="EI1" s="67"/>
      <c r="EJ1" s="67"/>
      <c r="EK1" s="67"/>
      <c r="EL1" s="67"/>
      <c r="EM1" s="67"/>
      <c r="EN1" s="67"/>
      <c r="EO1" s="67"/>
      <c r="EP1" s="67"/>
      <c r="EQ1" s="67"/>
      <c r="ER1" s="67"/>
      <c r="ES1" s="67"/>
      <c r="ET1" s="67"/>
      <c r="EU1" s="67"/>
      <c r="EV1" s="67"/>
      <c r="EW1" s="67"/>
      <c r="EX1" s="67"/>
      <c r="EY1" s="67"/>
      <c r="EZ1" s="67"/>
      <c r="FA1" s="67"/>
      <c r="FB1" s="67"/>
      <c r="FC1" s="67"/>
      <c r="FD1" s="67"/>
      <c r="FE1" s="67"/>
      <c r="FF1" s="67"/>
      <c r="FG1" s="67"/>
      <c r="FH1" s="67"/>
      <c r="FI1" s="67"/>
      <c r="FJ1" s="67"/>
      <c r="FK1" s="67"/>
      <c r="FL1" s="67"/>
      <c r="FM1" s="67"/>
      <c r="FN1" s="67"/>
      <c r="FO1" s="67"/>
      <c r="FP1" s="67"/>
      <c r="FQ1" s="67"/>
      <c r="FR1" s="67"/>
      <c r="FS1" s="67"/>
      <c r="FT1" s="67"/>
      <c r="FU1" s="67"/>
      <c r="FV1" s="67"/>
      <c r="FW1" s="67"/>
      <c r="FX1" s="67"/>
      <c r="FY1" s="67"/>
      <c r="FZ1" s="67"/>
      <c r="GA1" s="67"/>
      <c r="GB1" s="67"/>
      <c r="GC1" s="67"/>
      <c r="GD1" s="67"/>
      <c r="GE1" s="67"/>
      <c r="GF1" s="67"/>
      <c r="GG1" s="67"/>
      <c r="GH1" s="67"/>
      <c r="GI1" s="67"/>
      <c r="GJ1" s="67"/>
      <c r="GK1" s="67"/>
      <c r="GL1" s="67"/>
      <c r="GM1" s="67"/>
      <c r="GN1" s="67"/>
      <c r="GO1" s="67"/>
      <c r="GP1" s="67"/>
      <c r="GQ1" s="67"/>
      <c r="GR1" s="67"/>
      <c r="GS1" s="67"/>
      <c r="GT1" s="67"/>
      <c r="GU1" s="67"/>
      <c r="GV1" s="67"/>
      <c r="GW1" s="67"/>
      <c r="GX1" s="67"/>
      <c r="GY1" s="67"/>
      <c r="GZ1" s="67"/>
      <c r="HA1" s="67"/>
      <c r="HB1" s="67"/>
      <c r="HC1" s="67"/>
      <c r="HD1" s="67"/>
      <c r="HE1" s="67"/>
      <c r="HF1" s="67"/>
      <c r="HG1" s="67"/>
      <c r="HH1" s="67"/>
      <c r="HI1" s="67"/>
      <c r="HJ1" s="67"/>
      <c r="HK1" s="67"/>
      <c r="HL1" s="67"/>
      <c r="HM1" s="67"/>
      <c r="HN1" s="67"/>
      <c r="HO1" s="67"/>
      <c r="HP1" s="67"/>
      <c r="HQ1" s="67"/>
      <c r="HR1" s="67"/>
      <c r="HS1" s="67"/>
      <c r="HT1" s="67"/>
      <c r="HU1" s="67"/>
      <c r="HV1" s="67"/>
      <c r="HW1" s="67"/>
      <c r="HX1" s="67"/>
      <c r="HY1" s="67"/>
      <c r="HZ1" s="67"/>
      <c r="IA1" s="67"/>
      <c r="IB1" s="67"/>
      <c r="IC1" s="67"/>
      <c r="ID1" s="67"/>
      <c r="IE1" s="67"/>
      <c r="IF1" s="67"/>
      <c r="IG1" s="67"/>
      <c r="IH1" s="67"/>
      <c r="II1" s="67"/>
      <c r="IJ1" s="67"/>
      <c r="IK1" s="67"/>
    </row>
    <row r="2" s="67" customFormat="1" ht="31.5" customHeight="1" spans="1:3">
      <c r="A2" s="165" t="s">
        <v>20</v>
      </c>
      <c r="B2" s="162"/>
      <c r="C2" s="162"/>
    </row>
    <row r="3" s="67" customFormat="1" ht="31.5" customHeight="1" spans="1:3">
      <c r="A3" s="103"/>
      <c r="B3" s="104" t="s">
        <v>1325</v>
      </c>
      <c r="C3" s="104"/>
    </row>
    <row r="4" s="67" customFormat="1" ht="45.75" customHeight="1" spans="1:3">
      <c r="A4" s="105" t="s">
        <v>1326</v>
      </c>
      <c r="B4" s="106" t="s">
        <v>1327</v>
      </c>
      <c r="C4" s="105" t="s">
        <v>1328</v>
      </c>
    </row>
    <row r="5" s="67" customFormat="1" ht="11.25" spans="1:3">
      <c r="A5" s="105"/>
      <c r="B5" s="106"/>
      <c r="C5" s="105"/>
    </row>
    <row r="6" s="67" customFormat="1" ht="28" customHeight="1" spans="1:3">
      <c r="A6" s="105" t="s">
        <v>1323</v>
      </c>
      <c r="B6" s="106"/>
      <c r="C6" s="105"/>
    </row>
    <row r="7" customFormat="1" ht="25" customHeight="1" spans="1:3">
      <c r="A7" s="107" t="s">
        <v>1329</v>
      </c>
      <c r="B7" s="107" t="s">
        <v>1330</v>
      </c>
      <c r="C7" s="107">
        <v>13</v>
      </c>
    </row>
    <row r="8" customFormat="1" ht="25" customHeight="1" spans="1:3">
      <c r="A8" s="107" t="s">
        <v>1331</v>
      </c>
      <c r="B8" s="107" t="s">
        <v>1332</v>
      </c>
      <c r="C8" s="107">
        <v>9.54</v>
      </c>
    </row>
    <row r="9" s="67" customFormat="1" ht="21" customHeight="1" spans="1:3">
      <c r="A9" s="107" t="s">
        <v>1333</v>
      </c>
      <c r="B9" s="107" t="s">
        <v>1334</v>
      </c>
      <c r="C9" s="107">
        <v>134.4</v>
      </c>
    </row>
    <row r="10" s="67" customFormat="1" ht="21" customHeight="1" spans="1:3">
      <c r="A10" s="107" t="s">
        <v>1335</v>
      </c>
      <c r="B10" s="107" t="s">
        <v>1336</v>
      </c>
      <c r="C10" s="107">
        <v>891</v>
      </c>
    </row>
    <row r="11" s="67" customFormat="1" ht="21" customHeight="1" spans="1:3">
      <c r="A11" s="107" t="s">
        <v>1337</v>
      </c>
      <c r="B11" s="107" t="s">
        <v>1338</v>
      </c>
      <c r="C11" s="107">
        <v>113</v>
      </c>
    </row>
    <row r="12" s="67" customFormat="1" ht="21" customHeight="1" spans="1:3">
      <c r="A12" s="107" t="s">
        <v>1339</v>
      </c>
      <c r="B12" s="107" t="s">
        <v>1340</v>
      </c>
      <c r="C12" s="107">
        <v>76.6</v>
      </c>
    </row>
    <row r="13" s="67" customFormat="1" ht="21" customHeight="1" spans="1:3">
      <c r="A13" s="107" t="s">
        <v>1341</v>
      </c>
      <c r="B13" s="107" t="s">
        <v>1342</v>
      </c>
      <c r="C13" s="107">
        <f>51+19</f>
        <v>70</v>
      </c>
    </row>
    <row r="14" s="67" customFormat="1" ht="21" customHeight="1" spans="1:3">
      <c r="A14" s="107" t="s">
        <v>1343</v>
      </c>
      <c r="B14" s="107" t="s">
        <v>1344</v>
      </c>
      <c r="C14" s="107">
        <f>2000+810</f>
        <v>2810</v>
      </c>
    </row>
    <row r="15" s="67" customFormat="1" ht="21" customHeight="1" spans="1:3">
      <c r="A15" s="107" t="s">
        <v>1345</v>
      </c>
      <c r="B15" s="107" t="s">
        <v>1346</v>
      </c>
      <c r="C15" s="107">
        <v>2590</v>
      </c>
    </row>
    <row r="16" s="67" customFormat="1" ht="21" customHeight="1" spans="1:3">
      <c r="A16" s="107" t="s">
        <v>1347</v>
      </c>
      <c r="B16" s="107" t="s">
        <v>1348</v>
      </c>
      <c r="C16" s="107">
        <v>366</v>
      </c>
    </row>
    <row r="17" s="67" customFormat="1" ht="21" customHeight="1" spans="1:3">
      <c r="A17" s="108"/>
      <c r="B17" s="108"/>
      <c r="C17" s="108"/>
    </row>
    <row r="18" s="67" customFormat="1" ht="21" customHeight="1" spans="1:3">
      <c r="A18" s="107" t="s">
        <v>89</v>
      </c>
      <c r="B18" s="108"/>
      <c r="C18" s="109">
        <f>SUM(C7:C17)</f>
        <v>7073.54</v>
      </c>
    </row>
    <row r="19" s="67" customFormat="1" ht="20" customHeight="1" spans="1:3">
      <c r="A19" s="110" t="s">
        <v>1349</v>
      </c>
      <c r="B19" s="111"/>
      <c r="C19" s="111"/>
    </row>
  </sheetData>
  <mergeCells count="4">
    <mergeCell ref="B3:C3"/>
    <mergeCell ref="A4:A5"/>
    <mergeCell ref="B4:B5"/>
    <mergeCell ref="C4:C5"/>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2"/>
  <sheetViews>
    <sheetView workbookViewId="0">
      <pane ySplit="3" topLeftCell="A72" activePane="bottomLeft" state="frozen"/>
      <selection/>
      <selection pane="bottomLeft" activeCell="I76" sqref="I76"/>
    </sheetView>
  </sheetViews>
  <sheetFormatPr defaultColWidth="7" defaultRowHeight="11.25" outlineLevelCol="5"/>
  <cols>
    <col min="1" max="1" width="23.625" style="67" customWidth="1"/>
    <col min="2" max="2" width="80" style="67" customWidth="1"/>
    <col min="3" max="3" width="10.625" style="67" customWidth="1"/>
    <col min="4" max="16384" width="7" style="67"/>
  </cols>
  <sheetData>
    <row r="1" s="67" customFormat="1" ht="43" customHeight="1" spans="1:6">
      <c r="A1" s="103" t="s">
        <v>22</v>
      </c>
      <c r="B1" s="103"/>
      <c r="C1" s="103"/>
      <c r="D1" s="111"/>
      <c r="E1" s="111"/>
      <c r="F1" s="111"/>
    </row>
    <row r="2" s="67" customFormat="1" ht="18" customHeight="1" spans="1:3">
      <c r="A2" s="162"/>
      <c r="B2" s="162"/>
      <c r="C2" s="104" t="s">
        <v>1325</v>
      </c>
    </row>
    <row r="3" s="67" customFormat="1" ht="42.75" customHeight="1" spans="1:6">
      <c r="A3" s="105" t="s">
        <v>1350</v>
      </c>
      <c r="B3" s="106" t="s">
        <v>1327</v>
      </c>
      <c r="C3" s="105" t="s">
        <v>1328</v>
      </c>
      <c r="D3" s="163"/>
      <c r="E3" s="163"/>
      <c r="F3" s="163"/>
    </row>
    <row r="4" s="67" customFormat="1" ht="21" customHeight="1" spans="1:6">
      <c r="A4" s="105" t="s">
        <v>1323</v>
      </c>
      <c r="B4" s="164"/>
      <c r="C4" s="164"/>
      <c r="D4" s="111"/>
      <c r="E4" s="111"/>
      <c r="F4" s="111"/>
    </row>
    <row r="5" s="67" customFormat="1" ht="21" customHeight="1" spans="1:6">
      <c r="A5" s="107" t="s">
        <v>1351</v>
      </c>
      <c r="B5" s="107" t="s">
        <v>1352</v>
      </c>
      <c r="C5" s="107">
        <v>2813.6</v>
      </c>
      <c r="D5" s="111"/>
      <c r="E5" s="111"/>
      <c r="F5" s="111"/>
    </row>
    <row r="6" s="67" customFormat="1" ht="21" customHeight="1" spans="1:6">
      <c r="A6" s="107" t="s">
        <v>1351</v>
      </c>
      <c r="B6" s="107" t="s">
        <v>1352</v>
      </c>
      <c r="C6" s="107">
        <v>215.4</v>
      </c>
      <c r="D6" s="111"/>
      <c r="E6" s="111"/>
      <c r="F6" s="111"/>
    </row>
    <row r="7" s="67" customFormat="1" ht="21" customHeight="1" spans="1:6">
      <c r="A7" s="107" t="s">
        <v>1353</v>
      </c>
      <c r="B7" s="107" t="s">
        <v>1354</v>
      </c>
      <c r="C7" s="107">
        <v>2151</v>
      </c>
      <c r="D7" s="111"/>
      <c r="E7" s="111"/>
      <c r="F7" s="111"/>
    </row>
    <row r="8" s="67" customFormat="1" ht="21" customHeight="1" spans="1:6">
      <c r="A8" s="107" t="s">
        <v>1355</v>
      </c>
      <c r="B8" s="107" t="s">
        <v>1356</v>
      </c>
      <c r="C8" s="107">
        <v>241</v>
      </c>
      <c r="D8" s="111"/>
      <c r="E8" s="111"/>
      <c r="F8" s="111"/>
    </row>
    <row r="9" s="67" customFormat="1" ht="21" customHeight="1" spans="1:6">
      <c r="A9" s="107" t="s">
        <v>1357</v>
      </c>
      <c r="B9" s="107" t="s">
        <v>1358</v>
      </c>
      <c r="C9" s="107">
        <v>4.8</v>
      </c>
      <c r="D9" s="111"/>
      <c r="E9" s="111"/>
      <c r="F9" s="111"/>
    </row>
    <row r="10" s="67" customFormat="1" ht="21" customHeight="1" spans="1:6">
      <c r="A10" s="107" t="s">
        <v>1359</v>
      </c>
      <c r="B10" s="107" t="s">
        <v>1360</v>
      </c>
      <c r="C10" s="107">
        <v>556</v>
      </c>
      <c r="D10" s="111"/>
      <c r="E10" s="111"/>
      <c r="F10" s="111"/>
    </row>
    <row r="11" s="67" customFormat="1" ht="21" customHeight="1" spans="1:6">
      <c r="A11" s="107" t="s">
        <v>1359</v>
      </c>
      <c r="B11" s="107" t="s">
        <v>1360</v>
      </c>
      <c r="C11" s="107">
        <v>15</v>
      </c>
      <c r="D11" s="111"/>
      <c r="E11" s="111"/>
      <c r="F11" s="111"/>
    </row>
    <row r="12" s="67" customFormat="1" ht="21" customHeight="1" spans="1:6">
      <c r="A12" s="107" t="s">
        <v>1361</v>
      </c>
      <c r="B12" s="107" t="s">
        <v>1362</v>
      </c>
      <c r="C12" s="107">
        <v>2802</v>
      </c>
      <c r="D12" s="111"/>
      <c r="E12" s="111"/>
      <c r="F12" s="111"/>
    </row>
    <row r="13" s="67" customFormat="1" ht="21" customHeight="1" spans="1:6">
      <c r="A13" s="107" t="s">
        <v>1363</v>
      </c>
      <c r="B13" s="107" t="s">
        <v>1364</v>
      </c>
      <c r="C13" s="107">
        <v>1620</v>
      </c>
      <c r="D13" s="111"/>
      <c r="E13" s="111"/>
      <c r="F13" s="111"/>
    </row>
    <row r="14" s="67" customFormat="1" ht="21" customHeight="1" spans="1:6">
      <c r="A14" s="107" t="s">
        <v>1365</v>
      </c>
      <c r="B14" s="107" t="s">
        <v>1366</v>
      </c>
      <c r="C14" s="107">
        <v>6522</v>
      </c>
      <c r="D14" s="111"/>
      <c r="E14" s="111"/>
      <c r="F14" s="111"/>
    </row>
    <row r="15" s="67" customFormat="1" ht="21" customHeight="1" spans="1:6">
      <c r="A15" s="107" t="s">
        <v>1367</v>
      </c>
      <c r="B15" s="107" t="s">
        <v>1368</v>
      </c>
      <c r="C15" s="107">
        <f>4081.26+223.19</f>
        <v>4304.45</v>
      </c>
      <c r="D15" s="111"/>
      <c r="E15" s="111"/>
      <c r="F15" s="111"/>
    </row>
    <row r="16" s="67" customFormat="1" ht="21" customHeight="1" spans="1:6">
      <c r="A16" s="107" t="s">
        <v>1367</v>
      </c>
      <c r="B16" s="107" t="s">
        <v>1368</v>
      </c>
      <c r="C16" s="107">
        <v>183.91</v>
      </c>
      <c r="D16" s="111"/>
      <c r="E16" s="111"/>
      <c r="F16" s="111"/>
    </row>
    <row r="17" s="67" customFormat="1" ht="21" customHeight="1" spans="1:6">
      <c r="A17" s="107" t="s">
        <v>1369</v>
      </c>
      <c r="B17" s="107" t="s">
        <v>1370</v>
      </c>
      <c r="C17" s="107">
        <v>13638.1</v>
      </c>
      <c r="D17" s="111"/>
      <c r="E17" s="111"/>
      <c r="F17" s="111"/>
    </row>
    <row r="18" s="67" customFormat="1" ht="21" customHeight="1" spans="1:6">
      <c r="A18" s="107" t="s">
        <v>1371</v>
      </c>
      <c r="B18" s="107" t="s">
        <v>1372</v>
      </c>
      <c r="C18" s="107">
        <v>10</v>
      </c>
      <c r="D18" s="111"/>
      <c r="E18" s="111"/>
      <c r="F18" s="111"/>
    </row>
    <row r="19" s="67" customFormat="1" ht="21" customHeight="1" spans="1:6">
      <c r="A19" s="107" t="s">
        <v>1371</v>
      </c>
      <c r="B19" s="107" t="s">
        <v>1372</v>
      </c>
      <c r="C19" s="107">
        <v>427</v>
      </c>
      <c r="D19" s="111"/>
      <c r="E19" s="111"/>
      <c r="F19" s="111"/>
    </row>
    <row r="20" s="67" customFormat="1" ht="21" customHeight="1" spans="1:6">
      <c r="A20" s="107" t="s">
        <v>1371</v>
      </c>
      <c r="B20" s="107" t="s">
        <v>1372</v>
      </c>
      <c r="C20" s="107">
        <v>15</v>
      </c>
      <c r="D20" s="111"/>
      <c r="E20" s="111"/>
      <c r="F20" s="111"/>
    </row>
    <row r="21" s="67" customFormat="1" ht="21" customHeight="1" spans="1:6">
      <c r="A21" s="107" t="s">
        <v>1371</v>
      </c>
      <c r="B21" s="107" t="s">
        <v>1372</v>
      </c>
      <c r="C21" s="107">
        <f>406+52</f>
        <v>458</v>
      </c>
      <c r="D21" s="111"/>
      <c r="E21" s="111"/>
      <c r="F21" s="111"/>
    </row>
    <row r="22" s="67" customFormat="1" ht="21" customHeight="1" spans="1:6">
      <c r="A22" s="107" t="s">
        <v>1371</v>
      </c>
      <c r="B22" s="107" t="s">
        <v>1372</v>
      </c>
      <c r="C22" s="107">
        <f>153+42</f>
        <v>195</v>
      </c>
      <c r="D22" s="111"/>
      <c r="E22" s="111"/>
      <c r="F22" s="111"/>
    </row>
    <row r="23" s="67" customFormat="1" ht="21" customHeight="1" spans="1:6">
      <c r="A23" s="107" t="s">
        <v>1373</v>
      </c>
      <c r="B23" s="107" t="s">
        <v>1374</v>
      </c>
      <c r="C23" s="107">
        <v>484</v>
      </c>
      <c r="D23" s="111"/>
      <c r="E23" s="111"/>
      <c r="F23" s="111"/>
    </row>
    <row r="24" s="67" customFormat="1" ht="21" customHeight="1" spans="1:6">
      <c r="A24" s="107" t="s">
        <v>1375</v>
      </c>
      <c r="B24" s="107" t="s">
        <v>1376</v>
      </c>
      <c r="C24" s="107">
        <v>800</v>
      </c>
      <c r="D24" s="111"/>
      <c r="E24" s="111"/>
      <c r="F24" s="111"/>
    </row>
    <row r="25" s="67" customFormat="1" ht="21" customHeight="1" spans="1:6">
      <c r="A25" s="107" t="s">
        <v>1377</v>
      </c>
      <c r="B25" s="107" t="s">
        <v>1378</v>
      </c>
      <c r="C25" s="107">
        <v>609</v>
      </c>
      <c r="D25" s="111"/>
      <c r="E25" s="111"/>
      <c r="F25" s="111"/>
    </row>
    <row r="26" s="67" customFormat="1" ht="21" customHeight="1" spans="1:6">
      <c r="A26" s="107" t="s">
        <v>1377</v>
      </c>
      <c r="B26" s="107" t="s">
        <v>1378</v>
      </c>
      <c r="C26" s="107">
        <v>410</v>
      </c>
      <c r="D26" s="111"/>
      <c r="E26" s="111"/>
      <c r="F26" s="111"/>
    </row>
    <row r="27" s="67" customFormat="1" ht="21" customHeight="1" spans="1:6">
      <c r="A27" s="107" t="s">
        <v>1379</v>
      </c>
      <c r="B27" s="107" t="s">
        <v>1380</v>
      </c>
      <c r="C27" s="107">
        <v>6625</v>
      </c>
      <c r="D27" s="111"/>
      <c r="E27" s="111"/>
      <c r="F27" s="111"/>
    </row>
    <row r="28" s="67" customFormat="1" ht="21" customHeight="1" spans="1:6">
      <c r="A28" s="107" t="s">
        <v>1379</v>
      </c>
      <c r="B28" s="107" t="s">
        <v>1380</v>
      </c>
      <c r="C28" s="107">
        <v>706</v>
      </c>
      <c r="D28" s="111"/>
      <c r="E28" s="111"/>
      <c r="F28" s="111"/>
    </row>
    <row r="29" s="67" customFormat="1" ht="21" customHeight="1" spans="1:6">
      <c r="A29" s="107" t="s">
        <v>1379</v>
      </c>
      <c r="B29" s="107" t="s">
        <v>1380</v>
      </c>
      <c r="C29" s="107">
        <v>1407</v>
      </c>
      <c r="D29" s="111"/>
      <c r="E29" s="111"/>
      <c r="F29" s="111"/>
    </row>
    <row r="30" s="67" customFormat="1" ht="21" customHeight="1" spans="1:6">
      <c r="A30" s="107" t="s">
        <v>1381</v>
      </c>
      <c r="B30" s="107" t="s">
        <v>1382</v>
      </c>
      <c r="C30" s="107">
        <f>7181.14</f>
        <v>7181.14</v>
      </c>
      <c r="D30" s="111"/>
      <c r="E30" s="111"/>
      <c r="F30" s="111"/>
    </row>
    <row r="31" s="67" customFormat="1" ht="21" customHeight="1" spans="1:6">
      <c r="A31" s="107" t="s">
        <v>1383</v>
      </c>
      <c r="B31" s="107" t="s">
        <v>1384</v>
      </c>
      <c r="C31" s="107">
        <f>451+258</f>
        <v>709</v>
      </c>
      <c r="D31" s="111"/>
      <c r="E31" s="111"/>
      <c r="F31" s="111"/>
    </row>
    <row r="32" s="67" customFormat="1" ht="21" customHeight="1" spans="1:6">
      <c r="A32" s="107" t="s">
        <v>1385</v>
      </c>
      <c r="B32" s="107" t="s">
        <v>1386</v>
      </c>
      <c r="C32" s="107">
        <v>7.4</v>
      </c>
      <c r="D32" s="111"/>
      <c r="E32" s="111"/>
      <c r="F32" s="111"/>
    </row>
    <row r="33" s="67" customFormat="1" ht="21" customHeight="1" spans="1:6">
      <c r="A33" s="107" t="s">
        <v>1387</v>
      </c>
      <c r="B33" s="107" t="s">
        <v>1388</v>
      </c>
      <c r="C33" s="107">
        <f>213</f>
        <v>213</v>
      </c>
      <c r="D33" s="111"/>
      <c r="E33" s="111"/>
      <c r="F33" s="111"/>
    </row>
    <row r="34" s="67" customFormat="1" ht="21" customHeight="1" spans="1:6">
      <c r="A34" s="107" t="s">
        <v>1389</v>
      </c>
      <c r="B34" s="107" t="s">
        <v>1390</v>
      </c>
      <c r="C34" s="107">
        <v>70496</v>
      </c>
      <c r="D34" s="111"/>
      <c r="E34" s="111"/>
      <c r="F34" s="111"/>
    </row>
    <row r="35" s="67" customFormat="1" ht="21" customHeight="1" spans="1:6">
      <c r="A35" s="107" t="s">
        <v>1389</v>
      </c>
      <c r="B35" s="107" t="s">
        <v>1390</v>
      </c>
      <c r="C35" s="107">
        <v>5908</v>
      </c>
      <c r="D35" s="111"/>
      <c r="E35" s="111"/>
      <c r="F35" s="111"/>
    </row>
    <row r="36" s="67" customFormat="1" ht="21" customHeight="1" spans="1:6">
      <c r="A36" s="107" t="s">
        <v>1389</v>
      </c>
      <c r="B36" s="107" t="s">
        <v>1390</v>
      </c>
      <c r="C36" s="107">
        <v>525</v>
      </c>
      <c r="D36" s="111"/>
      <c r="E36" s="111"/>
      <c r="F36" s="111"/>
    </row>
    <row r="37" s="67" customFormat="1" ht="21" customHeight="1" spans="1:6">
      <c r="A37" s="107" t="s">
        <v>1389</v>
      </c>
      <c r="B37" s="107" t="s">
        <v>1390</v>
      </c>
      <c r="C37" s="107">
        <v>2858</v>
      </c>
      <c r="D37" s="111"/>
      <c r="E37" s="111"/>
      <c r="F37" s="111"/>
    </row>
    <row r="38" s="67" customFormat="1" ht="21" customHeight="1" spans="1:6">
      <c r="A38" s="107" t="s">
        <v>1389</v>
      </c>
      <c r="B38" s="107" t="s">
        <v>1390</v>
      </c>
      <c r="C38" s="107">
        <v>4</v>
      </c>
      <c r="D38" s="111"/>
      <c r="E38" s="111"/>
      <c r="F38" s="111"/>
    </row>
    <row r="39" s="67" customFormat="1" ht="21" customHeight="1" spans="1:6">
      <c r="A39" s="107" t="s">
        <v>1389</v>
      </c>
      <c r="B39" s="107" t="s">
        <v>1390</v>
      </c>
      <c r="C39" s="107">
        <v>1123</v>
      </c>
      <c r="D39" s="111"/>
      <c r="E39" s="111"/>
      <c r="F39" s="111"/>
    </row>
    <row r="40" s="67" customFormat="1" ht="21" customHeight="1" spans="1:6">
      <c r="A40" s="107" t="s">
        <v>1389</v>
      </c>
      <c r="B40" s="107" t="s">
        <v>1390</v>
      </c>
      <c r="C40" s="107">
        <v>1564</v>
      </c>
      <c r="D40" s="111"/>
      <c r="E40" s="111"/>
      <c r="F40" s="111"/>
    </row>
    <row r="41" s="67" customFormat="1" ht="21" customHeight="1" spans="1:6">
      <c r="A41" s="107" t="s">
        <v>1389</v>
      </c>
      <c r="B41" s="107" t="s">
        <v>1390</v>
      </c>
      <c r="C41" s="107">
        <v>1629</v>
      </c>
      <c r="D41" s="111"/>
      <c r="E41" s="111"/>
      <c r="F41" s="111"/>
    </row>
    <row r="42" s="67" customFormat="1" ht="21" customHeight="1" spans="1:6">
      <c r="A42" s="107" t="s">
        <v>1389</v>
      </c>
      <c r="B42" s="107" t="s">
        <v>1390</v>
      </c>
      <c r="C42" s="107">
        <v>2399</v>
      </c>
      <c r="D42" s="111"/>
      <c r="E42" s="111"/>
      <c r="F42" s="111"/>
    </row>
    <row r="43" s="67" customFormat="1" ht="21" customHeight="1" spans="1:6">
      <c r="A43" s="107" t="s">
        <v>1389</v>
      </c>
      <c r="B43" s="107" t="s">
        <v>1390</v>
      </c>
      <c r="C43" s="107">
        <v>1699</v>
      </c>
      <c r="D43" s="111"/>
      <c r="E43" s="111"/>
      <c r="F43" s="111"/>
    </row>
    <row r="44" s="67" customFormat="1" ht="21" customHeight="1" spans="1:6">
      <c r="A44" s="107" t="s">
        <v>1389</v>
      </c>
      <c r="B44" s="107" t="s">
        <v>1390</v>
      </c>
      <c r="C44" s="107">
        <v>379</v>
      </c>
      <c r="D44" s="111"/>
      <c r="E44" s="111"/>
      <c r="F44" s="111"/>
    </row>
    <row r="45" s="67" customFormat="1" ht="21" customHeight="1" spans="1:6">
      <c r="A45" s="107" t="s">
        <v>1391</v>
      </c>
      <c r="B45" s="107" t="s">
        <v>1392</v>
      </c>
      <c r="C45" s="107">
        <v>40</v>
      </c>
      <c r="D45" s="111"/>
      <c r="E45" s="111"/>
      <c r="F45" s="111"/>
    </row>
    <row r="46" s="67" customFormat="1" ht="21" customHeight="1" spans="1:6">
      <c r="A46" s="107" t="s">
        <v>1393</v>
      </c>
      <c r="B46" s="107" t="s">
        <v>1394</v>
      </c>
      <c r="C46" s="107">
        <f>1272+142</f>
        <v>1414</v>
      </c>
      <c r="D46" s="111"/>
      <c r="E46" s="111"/>
      <c r="F46" s="111"/>
    </row>
    <row r="47" s="67" customFormat="1" ht="21" customHeight="1" spans="1:6">
      <c r="A47" s="107" t="s">
        <v>1395</v>
      </c>
      <c r="B47" s="107" t="s">
        <v>1396</v>
      </c>
      <c r="C47" s="107">
        <v>150</v>
      </c>
      <c r="D47" s="111"/>
      <c r="E47" s="111"/>
      <c r="F47" s="111"/>
    </row>
    <row r="48" s="67" customFormat="1" ht="21" customHeight="1" spans="1:6">
      <c r="A48" s="107" t="s">
        <v>1397</v>
      </c>
      <c r="B48" s="107" t="s">
        <v>1398</v>
      </c>
      <c r="C48" s="107">
        <f>1107+261</f>
        <v>1368</v>
      </c>
      <c r="D48" s="111"/>
      <c r="E48" s="111"/>
      <c r="F48" s="111"/>
    </row>
    <row r="49" s="67" customFormat="1" ht="21" customHeight="1" spans="1:6">
      <c r="A49" s="107" t="s">
        <v>1399</v>
      </c>
      <c r="B49" s="107" t="s">
        <v>1400</v>
      </c>
      <c r="C49" s="107">
        <v>47</v>
      </c>
      <c r="D49" s="111"/>
      <c r="E49" s="111"/>
      <c r="F49" s="111"/>
    </row>
    <row r="50" s="67" customFormat="1" ht="21" customHeight="1" spans="1:6">
      <c r="A50" s="107" t="s">
        <v>1401</v>
      </c>
      <c r="B50" s="107" t="s">
        <v>1402</v>
      </c>
      <c r="C50" s="107">
        <v>24594</v>
      </c>
      <c r="D50" s="111"/>
      <c r="E50" s="111"/>
      <c r="F50" s="111"/>
    </row>
    <row r="51" s="67" customFormat="1" ht="21" customHeight="1" spans="1:6">
      <c r="A51" s="107" t="s">
        <v>1403</v>
      </c>
      <c r="B51" s="107" t="s">
        <v>1404</v>
      </c>
      <c r="C51" s="107">
        <v>1759</v>
      </c>
      <c r="D51" s="111"/>
      <c r="E51" s="111"/>
      <c r="F51" s="111"/>
    </row>
    <row r="52" s="67" customFormat="1" ht="21" customHeight="1" spans="1:6">
      <c r="A52" s="107" t="s">
        <v>1405</v>
      </c>
      <c r="B52" s="107" t="s">
        <v>1406</v>
      </c>
      <c r="C52" s="107">
        <v>311</v>
      </c>
      <c r="D52" s="111"/>
      <c r="E52" s="111"/>
      <c r="F52" s="111"/>
    </row>
    <row r="53" s="67" customFormat="1" ht="21" customHeight="1" spans="1:6">
      <c r="A53" s="107" t="s">
        <v>1407</v>
      </c>
      <c r="B53" s="107" t="s">
        <v>1408</v>
      </c>
      <c r="C53" s="107">
        <v>1</v>
      </c>
      <c r="D53" s="111"/>
      <c r="E53" s="111"/>
      <c r="F53" s="111"/>
    </row>
    <row r="54" s="67" customFormat="1" ht="21" customHeight="1" spans="1:6">
      <c r="A54" s="107" t="s">
        <v>1409</v>
      </c>
      <c r="B54" s="107" t="s">
        <v>1410</v>
      </c>
      <c r="C54" s="107">
        <v>17388.4</v>
      </c>
      <c r="D54" s="111"/>
      <c r="E54" s="111"/>
      <c r="F54" s="111"/>
    </row>
    <row r="55" s="67" customFormat="1" ht="21" customHeight="1" spans="1:6">
      <c r="A55" s="107" t="s">
        <v>1409</v>
      </c>
      <c r="B55" s="107" t="s">
        <v>1410</v>
      </c>
      <c r="C55" s="107">
        <v>8660.97</v>
      </c>
      <c r="D55" s="111"/>
      <c r="E55" s="111"/>
      <c r="F55" s="111"/>
    </row>
    <row r="56" s="67" customFormat="1" ht="21" customHeight="1" spans="1:6">
      <c r="A56" s="107" t="s">
        <v>1411</v>
      </c>
      <c r="B56" s="107" t="s">
        <v>1412</v>
      </c>
      <c r="C56" s="107">
        <v>72</v>
      </c>
      <c r="D56" s="111"/>
      <c r="E56" s="111"/>
      <c r="F56" s="111"/>
    </row>
    <row r="57" s="67" customFormat="1" ht="21" customHeight="1" spans="1:6">
      <c r="A57" s="107" t="s">
        <v>1413</v>
      </c>
      <c r="B57" s="107" t="s">
        <v>1414</v>
      </c>
      <c r="C57" s="107">
        <v>77</v>
      </c>
      <c r="D57" s="111"/>
      <c r="E57" s="111"/>
      <c r="F57" s="111"/>
    </row>
    <row r="58" s="67" customFormat="1" ht="21" customHeight="1" spans="1:6">
      <c r="A58" s="107" t="s">
        <v>1415</v>
      </c>
      <c r="B58" s="107" t="s">
        <v>1416</v>
      </c>
      <c r="C58" s="107">
        <f>224+183</f>
        <v>407</v>
      </c>
      <c r="D58" s="111"/>
      <c r="E58" s="111"/>
      <c r="F58" s="111"/>
    </row>
    <row r="59" s="67" customFormat="1" ht="21" customHeight="1" spans="1:6">
      <c r="A59" s="107" t="s">
        <v>1417</v>
      </c>
      <c r="B59" s="107" t="s">
        <v>1418</v>
      </c>
      <c r="C59" s="107">
        <v>385</v>
      </c>
      <c r="D59" s="111"/>
      <c r="E59" s="111"/>
      <c r="F59" s="111"/>
    </row>
    <row r="60" s="67" customFormat="1" ht="21" customHeight="1" spans="1:6">
      <c r="A60" s="107" t="s">
        <v>1417</v>
      </c>
      <c r="B60" s="107" t="s">
        <v>1418</v>
      </c>
      <c r="C60" s="107">
        <v>88.1</v>
      </c>
      <c r="D60" s="111"/>
      <c r="E60" s="111"/>
      <c r="F60" s="111"/>
    </row>
    <row r="61" s="67" customFormat="1" ht="21" customHeight="1" spans="1:6">
      <c r="A61" s="107" t="s">
        <v>1417</v>
      </c>
      <c r="B61" s="107" t="s">
        <v>1418</v>
      </c>
      <c r="C61" s="107">
        <v>773</v>
      </c>
      <c r="D61" s="111"/>
      <c r="E61" s="111"/>
      <c r="F61" s="111"/>
    </row>
    <row r="62" s="67" customFormat="1" ht="21" customHeight="1" spans="1:6">
      <c r="A62" s="107" t="s">
        <v>1419</v>
      </c>
      <c r="B62" s="107" t="s">
        <v>1420</v>
      </c>
      <c r="C62" s="107">
        <v>100</v>
      </c>
      <c r="D62" s="111"/>
      <c r="E62" s="111"/>
      <c r="F62" s="111"/>
    </row>
    <row r="63" s="67" customFormat="1" ht="21" customHeight="1" spans="1:6">
      <c r="A63" s="107" t="s">
        <v>1421</v>
      </c>
      <c r="B63" s="107" t="s">
        <v>1422</v>
      </c>
      <c r="C63" s="107">
        <v>70</v>
      </c>
      <c r="D63" s="111"/>
      <c r="E63" s="111"/>
      <c r="F63" s="111"/>
    </row>
    <row r="64" s="67" customFormat="1" ht="21" customHeight="1" spans="1:6">
      <c r="A64" s="107" t="s">
        <v>1423</v>
      </c>
      <c r="B64" s="107" t="s">
        <v>1424</v>
      </c>
      <c r="C64" s="107">
        <v>198.82</v>
      </c>
      <c r="D64" s="111"/>
      <c r="E64" s="111"/>
      <c r="F64" s="111"/>
    </row>
    <row r="65" s="67" customFormat="1" ht="21" customHeight="1" spans="1:6">
      <c r="A65" s="107" t="s">
        <v>1425</v>
      </c>
      <c r="B65" s="107" t="s">
        <v>1426</v>
      </c>
      <c r="C65" s="107">
        <f>284+58</f>
        <v>342</v>
      </c>
      <c r="D65" s="111"/>
      <c r="E65" s="111"/>
      <c r="F65" s="111"/>
    </row>
    <row r="66" s="67" customFormat="1" ht="21" customHeight="1" spans="1:6">
      <c r="A66" s="107" t="s">
        <v>1427</v>
      </c>
      <c r="B66" s="107" t="s">
        <v>1428</v>
      </c>
      <c r="C66" s="107">
        <v>20</v>
      </c>
      <c r="D66" s="111"/>
      <c r="E66" s="111"/>
      <c r="F66" s="111"/>
    </row>
    <row r="67" s="67" customFormat="1" ht="21" customHeight="1" spans="1:6">
      <c r="A67" s="107" t="s">
        <v>1429</v>
      </c>
      <c r="B67" s="107" t="s">
        <v>1430</v>
      </c>
      <c r="C67" s="107">
        <f>2687.96+1256.2</f>
        <v>3944.16</v>
      </c>
      <c r="D67" s="111"/>
      <c r="E67" s="111"/>
      <c r="F67" s="111"/>
    </row>
    <row r="68" s="67" customFormat="1" ht="21" customHeight="1" spans="1:6">
      <c r="A68" s="107" t="s">
        <v>1431</v>
      </c>
      <c r="B68" s="107" t="s">
        <v>1432</v>
      </c>
      <c r="C68" s="107">
        <f>366.6+275.6</f>
        <v>642.2</v>
      </c>
      <c r="D68" s="111"/>
      <c r="E68" s="111"/>
      <c r="F68" s="111"/>
    </row>
    <row r="69" s="67" customFormat="1" ht="21" customHeight="1" spans="1:6">
      <c r="A69" s="107" t="s">
        <v>1431</v>
      </c>
      <c r="B69" s="107" t="s">
        <v>1432</v>
      </c>
      <c r="C69" s="107">
        <f>217.01+110.8</f>
        <v>327.81</v>
      </c>
      <c r="D69" s="111"/>
      <c r="E69" s="111"/>
      <c r="F69" s="111"/>
    </row>
    <row r="70" s="67" customFormat="1" ht="21" customHeight="1" spans="1:6">
      <c r="A70" s="107" t="s">
        <v>1433</v>
      </c>
      <c r="B70" s="107" t="s">
        <v>1434</v>
      </c>
      <c r="C70" s="107">
        <v>1793.5</v>
      </c>
      <c r="D70" s="111"/>
      <c r="E70" s="111"/>
      <c r="F70" s="111"/>
    </row>
    <row r="71" s="67" customFormat="1" ht="21" customHeight="1" spans="1:6">
      <c r="A71" s="107" t="s">
        <v>1435</v>
      </c>
      <c r="B71" s="107" t="s">
        <v>1436</v>
      </c>
      <c r="C71" s="107">
        <v>31.5</v>
      </c>
      <c r="D71" s="111"/>
      <c r="E71" s="111"/>
      <c r="F71" s="111"/>
    </row>
    <row r="72" s="67" customFormat="1" ht="21" customHeight="1" spans="1:6">
      <c r="A72" s="107" t="s">
        <v>1437</v>
      </c>
      <c r="B72" s="107" t="s">
        <v>1438</v>
      </c>
      <c r="C72" s="107">
        <v>216</v>
      </c>
      <c r="D72" s="111"/>
      <c r="E72" s="111"/>
      <c r="F72" s="111"/>
    </row>
    <row r="73" s="67" customFormat="1" ht="21" customHeight="1" spans="1:6">
      <c r="A73" s="107" t="s">
        <v>1439</v>
      </c>
      <c r="B73" s="107" t="s">
        <v>1440</v>
      </c>
      <c r="C73" s="107">
        <v>120</v>
      </c>
      <c r="D73" s="111"/>
      <c r="E73" s="111"/>
      <c r="F73" s="111"/>
    </row>
    <row r="74" s="67" customFormat="1" ht="21" customHeight="1" spans="1:6">
      <c r="A74" s="107" t="s">
        <v>1441</v>
      </c>
      <c r="B74" s="107" t="s">
        <v>1442</v>
      </c>
      <c r="C74" s="107">
        <v>72</v>
      </c>
      <c r="D74" s="111"/>
      <c r="E74" s="111"/>
      <c r="F74" s="111"/>
    </row>
    <row r="75" s="67" customFormat="1" ht="21" customHeight="1" spans="1:6">
      <c r="A75" s="107" t="s">
        <v>1443</v>
      </c>
      <c r="B75" s="107" t="s">
        <v>1444</v>
      </c>
      <c r="C75" s="107">
        <v>2887</v>
      </c>
      <c r="D75" s="111"/>
      <c r="E75" s="111"/>
      <c r="F75" s="111"/>
    </row>
    <row r="76" s="67" customFormat="1" ht="21" customHeight="1" spans="1:6">
      <c r="A76" s="107" t="s">
        <v>1445</v>
      </c>
      <c r="B76" s="107" t="s">
        <v>1446</v>
      </c>
      <c r="C76" s="107">
        <v>1034</v>
      </c>
      <c r="D76" s="111"/>
      <c r="E76" s="111"/>
      <c r="F76" s="111"/>
    </row>
    <row r="77" s="67" customFormat="1" ht="21" customHeight="1" spans="1:6">
      <c r="A77" s="107" t="s">
        <v>1447</v>
      </c>
      <c r="B77" s="107" t="s">
        <v>1448</v>
      </c>
      <c r="C77" s="107">
        <v>191</v>
      </c>
      <c r="D77" s="111"/>
      <c r="E77" s="111"/>
      <c r="F77" s="111"/>
    </row>
    <row r="78" s="67" customFormat="1" ht="21" customHeight="1" spans="1:6">
      <c r="A78" s="107" t="s">
        <v>1449</v>
      </c>
      <c r="B78" s="107" t="s">
        <v>1450</v>
      </c>
      <c r="C78" s="107">
        <v>2770</v>
      </c>
      <c r="D78" s="111"/>
      <c r="E78" s="111"/>
      <c r="F78" s="111"/>
    </row>
    <row r="79" s="67" customFormat="1" ht="21" customHeight="1" spans="1:6">
      <c r="A79" s="107" t="s">
        <v>1449</v>
      </c>
      <c r="B79" s="107" t="s">
        <v>1450</v>
      </c>
      <c r="C79" s="107">
        <v>706</v>
      </c>
      <c r="D79" s="111"/>
      <c r="E79" s="111"/>
      <c r="F79" s="111"/>
    </row>
    <row r="80" s="67" customFormat="1" ht="21" customHeight="1" spans="1:6">
      <c r="A80" s="108"/>
      <c r="B80" s="108"/>
      <c r="C80" s="108"/>
      <c r="D80" s="111"/>
      <c r="E80" s="111"/>
      <c r="F80" s="111"/>
    </row>
    <row r="81" s="67" customFormat="1" ht="21" customHeight="1" spans="1:6">
      <c r="A81" s="107" t="s">
        <v>89</v>
      </c>
      <c r="B81" s="108"/>
      <c r="C81" s="109">
        <f>SUM(C5:C80)</f>
        <v>216909.26</v>
      </c>
      <c r="D81" s="111"/>
      <c r="E81" s="111"/>
      <c r="F81" s="111"/>
    </row>
    <row r="82" s="67" customFormat="1" ht="27" customHeight="1" spans="1:6">
      <c r="A82" s="110" t="s">
        <v>1349</v>
      </c>
      <c r="B82" s="111"/>
      <c r="C82" s="111"/>
      <c r="D82" s="111"/>
      <c r="E82" s="111"/>
      <c r="F82" s="111"/>
    </row>
    <row r="83" s="67" customFormat="1" ht="14.25" spans="1:6">
      <c r="A83" s="111"/>
      <c r="B83" s="111"/>
      <c r="C83" s="111"/>
      <c r="D83" s="111"/>
      <c r="E83" s="111"/>
      <c r="F83" s="111"/>
    </row>
    <row r="84" s="67" customFormat="1" ht="14.25" spans="1:6">
      <c r="A84" s="111"/>
      <c r="B84" s="111"/>
      <c r="C84" s="111"/>
      <c r="D84" s="111"/>
      <c r="E84" s="111"/>
      <c r="F84" s="111"/>
    </row>
    <row r="85" s="67" customFormat="1" ht="14.25" spans="1:6">
      <c r="A85" s="111"/>
      <c r="B85" s="111"/>
      <c r="C85" s="111"/>
      <c r="D85" s="111"/>
      <c r="E85" s="111"/>
      <c r="F85" s="111"/>
    </row>
    <row r="86" s="67" customFormat="1" ht="14.25" spans="1:3">
      <c r="A86" s="111"/>
      <c r="B86" s="111"/>
      <c r="C86" s="111"/>
    </row>
    <row r="87" s="67" customFormat="1" ht="14.25" spans="1:3">
      <c r="A87" s="111"/>
      <c r="B87" s="111"/>
      <c r="C87" s="111"/>
    </row>
    <row r="88" s="67" customFormat="1" ht="14.25" spans="1:3">
      <c r="A88" s="111"/>
      <c r="B88" s="111"/>
      <c r="C88" s="111"/>
    </row>
    <row r="89" s="67" customFormat="1" ht="14.25" spans="1:3">
      <c r="A89" s="111"/>
      <c r="B89" s="111"/>
      <c r="C89" s="111"/>
    </row>
    <row r="90" s="67" customFormat="1" ht="14.25" spans="1:3">
      <c r="A90" s="111"/>
      <c r="B90" s="111"/>
      <c r="C90" s="111"/>
    </row>
    <row r="91" s="67" customFormat="1" ht="14.25" spans="1:3">
      <c r="A91" s="111"/>
      <c r="B91" s="111"/>
      <c r="C91" s="111"/>
    </row>
    <row r="92" s="67" customFormat="1" ht="14.25" spans="1:3">
      <c r="A92" s="111"/>
      <c r="B92" s="111"/>
      <c r="C92" s="111"/>
    </row>
  </sheetData>
  <mergeCells count="1">
    <mergeCell ref="A1:C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4"/>
  <sheetViews>
    <sheetView workbookViewId="0">
      <pane ySplit="4" topLeftCell="A5" activePane="bottomLeft" state="frozen"/>
      <selection/>
      <selection pane="bottomLeft" activeCell="E25" sqref="E25"/>
    </sheetView>
  </sheetViews>
  <sheetFormatPr defaultColWidth="9" defaultRowHeight="13.5" outlineLevelCol="6"/>
  <cols>
    <col min="1" max="1" width="7.125" style="86" customWidth="1"/>
    <col min="2" max="2" width="16.875" style="17" customWidth="1"/>
    <col min="3" max="3" width="10.5" style="129" customWidth="1"/>
    <col min="4" max="4" width="7.125" style="86" customWidth="1"/>
    <col min="5" max="5" width="27" style="17" customWidth="1"/>
    <col min="6" max="6" width="8.125" style="129" customWidth="1"/>
    <col min="7" max="7" width="8.625" style="17" customWidth="1"/>
    <col min="8" max="16384" width="9" style="17"/>
  </cols>
  <sheetData>
    <row r="1" s="17" customFormat="1" ht="13" customHeight="1" spans="1:6">
      <c r="A1" s="86"/>
      <c r="C1" s="129"/>
      <c r="D1" s="86"/>
      <c r="F1" s="129"/>
    </row>
    <row r="2" s="17" customFormat="1" ht="27" customHeight="1" spans="1:7">
      <c r="A2" s="157" t="s">
        <v>24</v>
      </c>
      <c r="B2" s="158"/>
      <c r="C2" s="158"/>
      <c r="D2" s="157"/>
      <c r="E2" s="158"/>
      <c r="F2" s="158"/>
      <c r="G2" s="158"/>
    </row>
    <row r="3" s="17" customFormat="1" ht="23" customHeight="1" spans="1:7">
      <c r="A3" s="89"/>
      <c r="B3" s="145"/>
      <c r="C3" s="146"/>
      <c r="D3" s="89"/>
      <c r="E3" s="131" t="s">
        <v>63</v>
      </c>
      <c r="F3" s="131"/>
      <c r="G3" s="131"/>
    </row>
    <row r="4" s="128" customFormat="1" ht="36" customHeight="1" spans="1:7">
      <c r="A4" s="152" t="s">
        <v>64</v>
      </c>
      <c r="B4" s="132" t="s">
        <v>65</v>
      </c>
      <c r="C4" s="132" t="s">
        <v>66</v>
      </c>
      <c r="D4" s="132" t="s">
        <v>64</v>
      </c>
      <c r="E4" s="132" t="s">
        <v>67</v>
      </c>
      <c r="F4" s="132" t="s">
        <v>66</v>
      </c>
      <c r="G4" s="133" t="s">
        <v>96</v>
      </c>
    </row>
    <row r="5" s="128" customFormat="1" ht="30" customHeight="1" spans="1:7">
      <c r="A5" s="153" t="s">
        <v>68</v>
      </c>
      <c r="B5" s="135" t="s">
        <v>1451</v>
      </c>
      <c r="C5" s="136">
        <f>SUM(C6:C9)</f>
        <v>88500</v>
      </c>
      <c r="D5" s="134" t="s">
        <v>68</v>
      </c>
      <c r="E5" s="135" t="s">
        <v>1452</v>
      </c>
      <c r="F5" s="136">
        <f>F6+F11+F12+F13</f>
        <v>60600</v>
      </c>
      <c r="G5" s="137"/>
    </row>
    <row r="6" s="128" customFormat="1" ht="30" customHeight="1" spans="1:7">
      <c r="A6" s="154">
        <v>1</v>
      </c>
      <c r="B6" s="135" t="s">
        <v>1453</v>
      </c>
      <c r="C6" s="136">
        <v>87500</v>
      </c>
      <c r="D6" s="136">
        <v>1</v>
      </c>
      <c r="E6" s="135" t="s">
        <v>1454</v>
      </c>
      <c r="F6" s="136">
        <f>F7</f>
        <v>49600</v>
      </c>
      <c r="G6" s="137"/>
    </row>
    <row r="7" s="128" customFormat="1" ht="30" customHeight="1" spans="1:7">
      <c r="A7" s="154">
        <v>2</v>
      </c>
      <c r="B7" s="135" t="s">
        <v>1455</v>
      </c>
      <c r="C7" s="136">
        <v>400</v>
      </c>
      <c r="D7" s="134"/>
      <c r="E7" s="135" t="s">
        <v>1456</v>
      </c>
      <c r="F7" s="136">
        <f>SUM(F8:F10)</f>
        <v>49600</v>
      </c>
      <c r="G7" s="137"/>
    </row>
    <row r="8" s="128" customFormat="1" ht="30" customHeight="1" spans="1:7">
      <c r="A8" s="154">
        <v>3</v>
      </c>
      <c r="B8" s="135" t="s">
        <v>1457</v>
      </c>
      <c r="C8" s="136">
        <v>600</v>
      </c>
      <c r="D8" s="134"/>
      <c r="E8" s="135" t="s">
        <v>1458</v>
      </c>
      <c r="F8" s="136">
        <v>27200</v>
      </c>
      <c r="G8" s="137"/>
    </row>
    <row r="9" s="128" customFormat="1" ht="30" customHeight="1" spans="1:7">
      <c r="A9" s="154"/>
      <c r="B9" s="135"/>
      <c r="C9" s="136"/>
      <c r="D9" s="134"/>
      <c r="E9" s="135" t="s">
        <v>1459</v>
      </c>
      <c r="F9" s="136">
        <v>14600</v>
      </c>
      <c r="G9" s="137"/>
    </row>
    <row r="10" s="128" customFormat="1" ht="30" customHeight="1" spans="1:7">
      <c r="A10" s="153"/>
      <c r="B10" s="135"/>
      <c r="C10" s="136"/>
      <c r="D10" s="134"/>
      <c r="E10" s="135" t="s">
        <v>1460</v>
      </c>
      <c r="F10" s="136">
        <v>7800</v>
      </c>
      <c r="G10" s="137"/>
    </row>
    <row r="11" s="128" customFormat="1" ht="30" customHeight="1" spans="1:7">
      <c r="A11" s="159"/>
      <c r="B11" s="138"/>
      <c r="C11" s="138"/>
      <c r="D11" s="136">
        <v>2</v>
      </c>
      <c r="E11" s="135" t="s">
        <v>1461</v>
      </c>
      <c r="F11" s="136">
        <v>400</v>
      </c>
      <c r="G11" s="137"/>
    </row>
    <row r="12" s="128" customFormat="1" ht="30" customHeight="1" spans="1:7">
      <c r="A12" s="160"/>
      <c r="B12" s="135"/>
      <c r="C12" s="136"/>
      <c r="D12" s="136">
        <v>3</v>
      </c>
      <c r="E12" s="135" t="s">
        <v>1462</v>
      </c>
      <c r="F12" s="136">
        <v>600</v>
      </c>
      <c r="G12" s="137"/>
    </row>
    <row r="13" s="128" customFormat="1" ht="30" customHeight="1" spans="1:7">
      <c r="A13" s="160"/>
      <c r="B13" s="135"/>
      <c r="C13" s="136"/>
      <c r="D13" s="136">
        <v>4</v>
      </c>
      <c r="E13" s="71" t="s">
        <v>1463</v>
      </c>
      <c r="F13" s="136">
        <v>10000</v>
      </c>
      <c r="G13" s="137"/>
    </row>
    <row r="14" s="128" customFormat="1" ht="30" customHeight="1" spans="1:7">
      <c r="A14" s="153" t="s">
        <v>76</v>
      </c>
      <c r="B14" s="135" t="s">
        <v>77</v>
      </c>
      <c r="C14" s="136">
        <v>6000</v>
      </c>
      <c r="D14" s="134" t="s">
        <v>76</v>
      </c>
      <c r="E14" s="135" t="s">
        <v>75</v>
      </c>
      <c r="F14" s="136">
        <v>6000</v>
      </c>
      <c r="G14" s="161"/>
    </row>
    <row r="15" s="128" customFormat="1" ht="30" customHeight="1" spans="1:7">
      <c r="A15" s="153" t="s">
        <v>81</v>
      </c>
      <c r="B15" s="135" t="s">
        <v>82</v>
      </c>
      <c r="C15" s="136">
        <v>23683</v>
      </c>
      <c r="D15" s="134" t="s">
        <v>81</v>
      </c>
      <c r="E15" s="135" t="s">
        <v>74</v>
      </c>
      <c r="F15" s="136">
        <v>23683</v>
      </c>
      <c r="G15" s="161"/>
    </row>
    <row r="16" s="128" customFormat="1" ht="30" customHeight="1" spans="1:7">
      <c r="A16" s="159"/>
      <c r="B16" s="138"/>
      <c r="C16" s="138"/>
      <c r="D16" s="134" t="s">
        <v>83</v>
      </c>
      <c r="E16" s="135" t="s">
        <v>1464</v>
      </c>
      <c r="F16" s="136">
        <v>27800</v>
      </c>
      <c r="G16" s="137"/>
    </row>
    <row r="17" s="128" customFormat="1" ht="30" customHeight="1" spans="1:7">
      <c r="A17" s="153"/>
      <c r="B17" s="135"/>
      <c r="C17" s="136"/>
      <c r="D17" s="134" t="s">
        <v>85</v>
      </c>
      <c r="E17" s="138" t="s">
        <v>78</v>
      </c>
      <c r="F17" s="136">
        <v>100</v>
      </c>
      <c r="G17" s="137"/>
    </row>
    <row r="18" s="128" customFormat="1" ht="30" customHeight="1" spans="1:7">
      <c r="A18" s="153"/>
      <c r="B18" s="135"/>
      <c r="C18" s="136"/>
      <c r="D18" s="134"/>
      <c r="E18" s="138"/>
      <c r="F18" s="136"/>
      <c r="G18" s="137"/>
    </row>
    <row r="19" s="128" customFormat="1" ht="41" customHeight="1" spans="1:7">
      <c r="A19" s="155"/>
      <c r="B19" s="139" t="s">
        <v>89</v>
      </c>
      <c r="C19" s="140">
        <f>C5+C14+C15</f>
        <v>118183</v>
      </c>
      <c r="D19" s="139"/>
      <c r="E19" s="139" t="s">
        <v>89</v>
      </c>
      <c r="F19" s="140">
        <f>F5+F15+F16+F17+F14+F18</f>
        <v>118183</v>
      </c>
      <c r="G19" s="141"/>
    </row>
    <row r="20" s="128" customFormat="1" ht="45" customHeight="1" spans="1:7">
      <c r="A20" s="142"/>
      <c r="B20" s="142"/>
      <c r="C20" s="143"/>
      <c r="D20" s="142"/>
      <c r="E20" s="142"/>
      <c r="F20" s="143"/>
      <c r="G20" s="142"/>
    </row>
    <row r="21" s="128" customFormat="1" ht="32.1" customHeight="1" spans="1:7">
      <c r="A21" s="142"/>
      <c r="B21" s="142"/>
      <c r="C21" s="143"/>
      <c r="D21" s="142"/>
      <c r="E21" s="142"/>
      <c r="F21" s="143"/>
      <c r="G21" s="142"/>
    </row>
    <row r="22" s="17" customFormat="1" ht="28" customHeight="1" spans="1:7">
      <c r="A22" s="144"/>
      <c r="B22" s="144"/>
      <c r="C22" s="144"/>
      <c r="D22" s="144"/>
      <c r="E22" s="144"/>
      <c r="F22" s="144"/>
      <c r="G22" s="144"/>
    </row>
    <row r="23" s="17" customFormat="1" spans="1:7">
      <c r="A23" s="89"/>
      <c r="B23" s="145"/>
      <c r="C23" s="146"/>
      <c r="D23" s="89"/>
      <c r="E23" s="145"/>
      <c r="F23" s="146"/>
      <c r="G23" s="147"/>
    </row>
    <row r="24" s="17" customFormat="1" spans="1:7">
      <c r="A24" s="89"/>
      <c r="B24" s="145"/>
      <c r="C24" s="146"/>
      <c r="D24" s="89"/>
      <c r="E24" s="145"/>
      <c r="F24" s="146"/>
      <c r="G24" s="147"/>
    </row>
    <row r="25" s="17" customFormat="1" spans="1:7">
      <c r="A25" s="89"/>
      <c r="B25" s="145"/>
      <c r="C25" s="146"/>
      <c r="D25" s="89"/>
      <c r="E25" s="145"/>
      <c r="F25" s="146"/>
      <c r="G25" s="147"/>
    </row>
    <row r="26" s="17" customFormat="1" spans="1:7">
      <c r="A26" s="89"/>
      <c r="B26" s="145"/>
      <c r="C26" s="146"/>
      <c r="D26" s="89"/>
      <c r="E26" s="145"/>
      <c r="F26" s="146"/>
      <c r="G26" s="147"/>
    </row>
    <row r="27" s="17" customFormat="1" spans="1:6">
      <c r="A27" s="156"/>
      <c r="B27" s="149"/>
      <c r="C27" s="150"/>
      <c r="D27" s="148"/>
      <c r="E27" s="149"/>
      <c r="F27" s="150"/>
    </row>
    <row r="28" s="17" customFormat="1" spans="1:6">
      <c r="A28" s="156"/>
      <c r="B28" s="149"/>
      <c r="C28" s="150"/>
      <c r="D28" s="148"/>
      <c r="E28" s="149"/>
      <c r="F28" s="150"/>
    </row>
    <row r="29" s="17" customFormat="1" spans="1:6">
      <c r="A29" s="156"/>
      <c r="B29" s="149"/>
      <c r="C29" s="150"/>
      <c r="D29" s="148"/>
      <c r="E29" s="149"/>
      <c r="F29" s="150"/>
    </row>
    <row r="30" s="17" customFormat="1" spans="1:6">
      <c r="A30" s="156"/>
      <c r="B30" s="149"/>
      <c r="C30" s="150"/>
      <c r="D30" s="148"/>
      <c r="E30" s="149"/>
      <c r="F30" s="150"/>
    </row>
    <row r="31" s="17" customFormat="1" spans="1:6">
      <c r="A31" s="156"/>
      <c r="B31" s="149"/>
      <c r="C31" s="150"/>
      <c r="D31" s="148"/>
      <c r="E31" s="149"/>
      <c r="F31" s="150"/>
    </row>
    <row r="32" s="17" customFormat="1" spans="1:6">
      <c r="A32" s="156"/>
      <c r="B32" s="149"/>
      <c r="C32" s="150"/>
      <c r="D32" s="148"/>
      <c r="E32" s="149"/>
      <c r="F32" s="150"/>
    </row>
    <row r="33" s="17" customFormat="1" spans="1:6">
      <c r="A33" s="86"/>
      <c r="C33" s="129"/>
      <c r="D33" s="86"/>
      <c r="F33" s="129"/>
    </row>
    <row r="34" s="17" customFormat="1" spans="1:6">
      <c r="A34" s="86"/>
      <c r="C34" s="129"/>
      <c r="D34" s="86"/>
      <c r="F34" s="129"/>
    </row>
    <row r="35" s="17" customFormat="1" spans="1:6">
      <c r="A35" s="86"/>
      <c r="C35" s="129"/>
      <c r="D35" s="86"/>
      <c r="F35" s="129"/>
    </row>
    <row r="36" s="17" customFormat="1" spans="1:6">
      <c r="A36" s="86"/>
      <c r="C36" s="129"/>
      <c r="D36" s="86"/>
      <c r="F36" s="129"/>
    </row>
    <row r="37" s="17" customFormat="1" spans="1:6">
      <c r="A37" s="86"/>
      <c r="C37" s="129"/>
      <c r="D37" s="86"/>
      <c r="F37" s="129"/>
    </row>
    <row r="38" s="17" customFormat="1" spans="1:6">
      <c r="A38" s="86"/>
      <c r="C38" s="129"/>
      <c r="D38" s="86"/>
      <c r="F38" s="129"/>
    </row>
    <row r="39" s="17" customFormat="1" spans="1:6">
      <c r="A39" s="86"/>
      <c r="C39" s="129"/>
      <c r="D39" s="86"/>
      <c r="F39" s="129"/>
    </row>
    <row r="40" s="17" customFormat="1" spans="1:6">
      <c r="A40" s="86"/>
      <c r="C40" s="129"/>
      <c r="D40" s="86"/>
      <c r="F40" s="129"/>
    </row>
    <row r="41" s="17" customFormat="1" spans="1:6">
      <c r="A41" s="86"/>
      <c r="C41" s="129"/>
      <c r="D41" s="86"/>
      <c r="F41" s="129"/>
    </row>
    <row r="42" s="17" customFormat="1" spans="1:6">
      <c r="A42" s="86"/>
      <c r="C42" s="129"/>
      <c r="D42" s="86"/>
      <c r="F42" s="129"/>
    </row>
    <row r="43" s="17" customFormat="1" spans="1:6">
      <c r="A43" s="86"/>
      <c r="C43" s="129"/>
      <c r="D43" s="86"/>
      <c r="F43" s="129"/>
    </row>
    <row r="44" s="17" customFormat="1" spans="1:6">
      <c r="A44" s="86"/>
      <c r="C44" s="129"/>
      <c r="D44" s="86"/>
      <c r="F44" s="129"/>
    </row>
    <row r="45" s="17" customFormat="1" spans="1:6">
      <c r="A45" s="86"/>
      <c r="C45" s="129"/>
      <c r="D45" s="86"/>
      <c r="F45" s="129"/>
    </row>
    <row r="46" s="17" customFormat="1" spans="1:6">
      <c r="A46" s="86"/>
      <c r="C46" s="129"/>
      <c r="D46" s="86"/>
      <c r="F46" s="129"/>
    </row>
    <row r="47" s="17" customFormat="1" spans="1:6">
      <c r="A47" s="86"/>
      <c r="C47" s="129"/>
      <c r="D47" s="86"/>
      <c r="F47" s="129"/>
    </row>
    <row r="48" s="17" customFormat="1" spans="1:6">
      <c r="A48" s="86"/>
      <c r="C48" s="129"/>
      <c r="D48" s="86"/>
      <c r="F48" s="129"/>
    </row>
    <row r="49" s="17" customFormat="1" spans="1:6">
      <c r="A49" s="86"/>
      <c r="C49" s="129"/>
      <c r="D49" s="86"/>
      <c r="F49" s="129"/>
    </row>
    <row r="50" s="17" customFormat="1" spans="1:6">
      <c r="A50" s="86"/>
      <c r="C50" s="129"/>
      <c r="D50" s="86"/>
      <c r="F50" s="129"/>
    </row>
    <row r="51" s="17" customFormat="1" spans="1:6">
      <c r="A51" s="86"/>
      <c r="C51" s="129"/>
      <c r="D51" s="86"/>
      <c r="F51" s="129"/>
    </row>
    <row r="52" s="17" customFormat="1" spans="1:6">
      <c r="A52" s="86"/>
      <c r="C52" s="129"/>
      <c r="D52" s="86"/>
      <c r="F52" s="129"/>
    </row>
    <row r="53" s="17" customFormat="1" spans="1:6">
      <c r="A53" s="86"/>
      <c r="C53" s="129"/>
      <c r="D53" s="86"/>
      <c r="F53" s="129"/>
    </row>
    <row r="54" s="17" customFormat="1" spans="1:6">
      <c r="A54" s="86"/>
      <c r="C54" s="129"/>
      <c r="D54" s="86"/>
      <c r="F54" s="129"/>
    </row>
    <row r="55" s="17" customFormat="1" spans="1:6">
      <c r="A55" s="86"/>
      <c r="C55" s="129"/>
      <c r="D55" s="86"/>
      <c r="F55" s="129"/>
    </row>
    <row r="56" s="17" customFormat="1" spans="1:6">
      <c r="A56" s="86"/>
      <c r="C56" s="129"/>
      <c r="D56" s="86"/>
      <c r="F56" s="129"/>
    </row>
    <row r="57" s="17" customFormat="1" spans="1:6">
      <c r="A57" s="86"/>
      <c r="C57" s="129"/>
      <c r="D57" s="86"/>
      <c r="F57" s="129"/>
    </row>
    <row r="58" s="17" customFormat="1" spans="1:6">
      <c r="A58" s="86"/>
      <c r="C58" s="129"/>
      <c r="D58" s="86"/>
      <c r="F58" s="129"/>
    </row>
    <row r="59" s="17" customFormat="1" spans="1:6">
      <c r="A59" s="86"/>
      <c r="C59" s="129"/>
      <c r="D59" s="86"/>
      <c r="F59" s="129"/>
    </row>
    <row r="60" s="17" customFormat="1" spans="1:6">
      <c r="A60" s="86"/>
      <c r="C60" s="129"/>
      <c r="D60" s="86"/>
      <c r="F60" s="129"/>
    </row>
    <row r="61" s="17" customFormat="1" spans="1:6">
      <c r="A61" s="86"/>
      <c r="C61" s="129"/>
      <c r="D61" s="86"/>
      <c r="F61" s="129"/>
    </row>
    <row r="62" s="17" customFormat="1" spans="1:6">
      <c r="A62" s="86"/>
      <c r="C62" s="129"/>
      <c r="D62" s="86"/>
      <c r="F62" s="129"/>
    </row>
    <row r="63" s="17" customFormat="1" spans="1:6">
      <c r="A63" s="86"/>
      <c r="C63" s="129"/>
      <c r="D63" s="86"/>
      <c r="F63" s="129"/>
    </row>
    <row r="64" s="17" customFormat="1" spans="1:6">
      <c r="A64" s="86"/>
      <c r="C64" s="129"/>
      <c r="D64" s="86"/>
      <c r="F64" s="129"/>
    </row>
    <row r="65" s="17" customFormat="1" spans="1:6">
      <c r="A65" s="86"/>
      <c r="C65" s="129"/>
      <c r="D65" s="86"/>
      <c r="F65" s="129"/>
    </row>
    <row r="66" s="17" customFormat="1" spans="1:6">
      <c r="A66" s="86"/>
      <c r="C66" s="129"/>
      <c r="D66" s="86"/>
      <c r="F66" s="129"/>
    </row>
    <row r="67" s="17" customFormat="1" spans="1:6">
      <c r="A67" s="86"/>
      <c r="C67" s="129"/>
      <c r="D67" s="86"/>
      <c r="F67" s="129"/>
    </row>
    <row r="68" s="17" customFormat="1" spans="1:6">
      <c r="A68" s="86"/>
      <c r="C68" s="129"/>
      <c r="D68" s="86"/>
      <c r="F68" s="129"/>
    </row>
    <row r="69" s="17" customFormat="1" spans="1:6">
      <c r="A69" s="86"/>
      <c r="C69" s="129"/>
      <c r="D69" s="86"/>
      <c r="F69" s="129"/>
    </row>
    <row r="70" s="17" customFormat="1" spans="1:6">
      <c r="A70" s="86"/>
      <c r="C70" s="129"/>
      <c r="D70" s="86"/>
      <c r="F70" s="129"/>
    </row>
    <row r="71" s="17" customFormat="1" spans="1:6">
      <c r="A71" s="86"/>
      <c r="C71" s="129"/>
      <c r="D71" s="86"/>
      <c r="F71" s="129"/>
    </row>
    <row r="72" s="17" customFormat="1" spans="1:6">
      <c r="A72" s="86"/>
      <c r="C72" s="129"/>
      <c r="D72" s="86"/>
      <c r="F72" s="129"/>
    </row>
    <row r="73" s="17" customFormat="1" spans="1:6">
      <c r="A73" s="86"/>
      <c r="C73" s="129"/>
      <c r="D73" s="86"/>
      <c r="F73" s="129"/>
    </row>
    <row r="74" s="17" customFormat="1" spans="1:6">
      <c r="A74" s="86"/>
      <c r="C74" s="129"/>
      <c r="D74" s="86"/>
      <c r="F74" s="129"/>
    </row>
    <row r="75" s="17" customFormat="1" spans="1:6">
      <c r="A75" s="86"/>
      <c r="C75" s="129"/>
      <c r="D75" s="86"/>
      <c r="F75" s="129"/>
    </row>
    <row r="76" s="17" customFormat="1" spans="1:6">
      <c r="A76" s="86"/>
      <c r="C76" s="129"/>
      <c r="D76" s="86"/>
      <c r="F76" s="129"/>
    </row>
    <row r="77" s="17" customFormat="1" spans="1:6">
      <c r="A77" s="86"/>
      <c r="C77" s="129"/>
      <c r="D77" s="86"/>
      <c r="F77" s="129"/>
    </row>
    <row r="78" s="17" customFormat="1" spans="1:6">
      <c r="A78" s="86"/>
      <c r="C78" s="129"/>
      <c r="D78" s="86"/>
      <c r="F78" s="129"/>
    </row>
    <row r="79" s="17" customFormat="1" spans="1:6">
      <c r="A79" s="86"/>
      <c r="C79" s="129"/>
      <c r="D79" s="86"/>
      <c r="F79" s="129"/>
    </row>
    <row r="80" s="17" customFormat="1" spans="1:6">
      <c r="A80" s="86"/>
      <c r="C80" s="129"/>
      <c r="D80" s="86"/>
      <c r="F80" s="129"/>
    </row>
    <row r="81" s="17" customFormat="1" spans="1:6">
      <c r="A81" s="86"/>
      <c r="C81" s="129"/>
      <c r="D81" s="86"/>
      <c r="F81" s="129"/>
    </row>
    <row r="82" s="17" customFormat="1" spans="1:6">
      <c r="A82" s="86"/>
      <c r="C82" s="129"/>
      <c r="D82" s="86"/>
      <c r="F82" s="129"/>
    </row>
    <row r="83" s="17" customFormat="1" spans="1:6">
      <c r="A83" s="86"/>
      <c r="C83" s="129"/>
      <c r="D83" s="86"/>
      <c r="F83" s="129"/>
    </row>
    <row r="84" s="17" customFormat="1" spans="1:6">
      <c r="A84" s="86"/>
      <c r="C84" s="129"/>
      <c r="D84" s="86"/>
      <c r="F84" s="129"/>
    </row>
    <row r="85" s="17" customFormat="1" spans="1:6">
      <c r="A85" s="86"/>
      <c r="C85" s="129"/>
      <c r="D85" s="86"/>
      <c r="F85" s="129"/>
    </row>
    <row r="86" s="17" customFormat="1" spans="1:6">
      <c r="A86" s="86"/>
      <c r="C86" s="129"/>
      <c r="D86" s="86"/>
      <c r="F86" s="129"/>
    </row>
    <row r="87" s="17" customFormat="1" spans="1:6">
      <c r="A87" s="86"/>
      <c r="C87" s="129"/>
      <c r="D87" s="86"/>
      <c r="F87" s="129"/>
    </row>
    <row r="88" s="17" customFormat="1" spans="1:6">
      <c r="A88" s="86"/>
      <c r="C88" s="129"/>
      <c r="D88" s="86"/>
      <c r="F88" s="129"/>
    </row>
    <row r="89" s="17" customFormat="1" spans="1:6">
      <c r="A89" s="86"/>
      <c r="C89" s="129"/>
      <c r="D89" s="86"/>
      <c r="F89" s="129"/>
    </row>
    <row r="90" s="17" customFormat="1" spans="1:6">
      <c r="A90" s="86"/>
      <c r="C90" s="129"/>
      <c r="D90" s="86"/>
      <c r="F90" s="129"/>
    </row>
    <row r="91" s="17" customFormat="1" spans="1:6">
      <c r="A91" s="86"/>
      <c r="C91" s="129"/>
      <c r="D91" s="86"/>
      <c r="F91" s="129"/>
    </row>
    <row r="92" s="17" customFormat="1" spans="1:6">
      <c r="A92" s="86"/>
      <c r="C92" s="129"/>
      <c r="D92" s="86"/>
      <c r="F92" s="129"/>
    </row>
    <row r="93" s="17" customFormat="1" spans="1:6">
      <c r="A93" s="86"/>
      <c r="C93" s="129"/>
      <c r="D93" s="86"/>
      <c r="F93" s="129"/>
    </row>
    <row r="94" s="17" customFormat="1" spans="1:6">
      <c r="A94" s="86"/>
      <c r="C94" s="129"/>
      <c r="D94" s="86"/>
      <c r="F94" s="129"/>
    </row>
    <row r="95" s="17" customFormat="1" spans="1:6">
      <c r="A95" s="86"/>
      <c r="C95" s="129"/>
      <c r="D95" s="86"/>
      <c r="F95" s="129"/>
    </row>
    <row r="96" s="17" customFormat="1" spans="1:6">
      <c r="A96" s="86"/>
      <c r="C96" s="129"/>
      <c r="D96" s="86"/>
      <c r="F96" s="129"/>
    </row>
    <row r="97" s="17" customFormat="1" spans="1:6">
      <c r="A97" s="86"/>
      <c r="C97" s="129"/>
      <c r="D97" s="86"/>
      <c r="F97" s="129"/>
    </row>
    <row r="98" s="17" customFormat="1" spans="1:6">
      <c r="A98" s="86"/>
      <c r="C98" s="129"/>
      <c r="D98" s="86"/>
      <c r="F98" s="129"/>
    </row>
    <row r="99" s="17" customFormat="1" spans="1:6">
      <c r="A99" s="86"/>
      <c r="C99" s="129"/>
      <c r="D99" s="86"/>
      <c r="F99" s="129"/>
    </row>
    <row r="100" s="17" customFormat="1" spans="1:6">
      <c r="A100" s="86"/>
      <c r="C100" s="129"/>
      <c r="D100" s="86"/>
      <c r="F100" s="129"/>
    </row>
    <row r="101" s="17" customFormat="1" spans="1:6">
      <c r="A101" s="86"/>
      <c r="C101" s="129"/>
      <c r="D101" s="86"/>
      <c r="F101" s="129"/>
    </row>
    <row r="102" s="17" customFormat="1" spans="1:6">
      <c r="A102" s="86"/>
      <c r="C102" s="129"/>
      <c r="D102" s="86"/>
      <c r="F102" s="129"/>
    </row>
    <row r="103" s="17" customFormat="1" spans="1:6">
      <c r="A103" s="86"/>
      <c r="C103" s="129"/>
      <c r="D103" s="86"/>
      <c r="F103" s="129"/>
    </row>
    <row r="104" s="17" customFormat="1" spans="1:6">
      <c r="A104" s="86"/>
      <c r="C104" s="129"/>
      <c r="D104" s="86"/>
      <c r="F104" s="129"/>
    </row>
    <row r="105" s="17" customFormat="1" spans="1:6">
      <c r="A105" s="86"/>
      <c r="C105" s="129"/>
      <c r="D105" s="86"/>
      <c r="F105" s="129"/>
    </row>
    <row r="106" s="17" customFormat="1" spans="1:6">
      <c r="A106" s="86"/>
      <c r="C106" s="129"/>
      <c r="D106" s="86"/>
      <c r="F106" s="129"/>
    </row>
    <row r="107" s="17" customFormat="1" spans="1:6">
      <c r="A107" s="86"/>
      <c r="C107" s="129"/>
      <c r="D107" s="86"/>
      <c r="F107" s="129"/>
    </row>
    <row r="108" s="17" customFormat="1" spans="1:6">
      <c r="A108" s="86"/>
      <c r="C108" s="129"/>
      <c r="D108" s="86"/>
      <c r="F108" s="129"/>
    </row>
    <row r="109" s="17" customFormat="1" spans="1:6">
      <c r="A109" s="86"/>
      <c r="C109" s="129"/>
      <c r="D109" s="86"/>
      <c r="F109" s="129"/>
    </row>
    <row r="110" s="17" customFormat="1" spans="1:6">
      <c r="A110" s="86"/>
      <c r="C110" s="129"/>
      <c r="D110" s="86"/>
      <c r="F110" s="129"/>
    </row>
    <row r="111" s="17" customFormat="1" spans="1:6">
      <c r="A111" s="86"/>
      <c r="C111" s="129"/>
      <c r="D111" s="86"/>
      <c r="F111" s="129"/>
    </row>
    <row r="112" s="17" customFormat="1" spans="1:6">
      <c r="A112" s="86"/>
      <c r="C112" s="129"/>
      <c r="D112" s="86"/>
      <c r="F112" s="129"/>
    </row>
    <row r="113" s="17" customFormat="1" spans="1:6">
      <c r="A113" s="86"/>
      <c r="C113" s="129"/>
      <c r="D113" s="86"/>
      <c r="F113" s="129"/>
    </row>
    <row r="114" s="17" customFormat="1" spans="1:6">
      <c r="A114" s="86"/>
      <c r="C114" s="129"/>
      <c r="D114" s="86"/>
      <c r="F114" s="129"/>
    </row>
    <row r="115" s="17" customFormat="1" spans="1:6">
      <c r="A115" s="86"/>
      <c r="C115" s="129"/>
      <c r="D115" s="86"/>
      <c r="F115" s="129"/>
    </row>
    <row r="116" s="17" customFormat="1" spans="1:6">
      <c r="A116" s="86"/>
      <c r="C116" s="129"/>
      <c r="D116" s="86"/>
      <c r="F116" s="129"/>
    </row>
    <row r="117" s="17" customFormat="1" spans="1:6">
      <c r="A117" s="86"/>
      <c r="C117" s="129"/>
      <c r="D117" s="86"/>
      <c r="F117" s="129"/>
    </row>
    <row r="118" s="17" customFormat="1" spans="1:6">
      <c r="A118" s="86"/>
      <c r="C118" s="129"/>
      <c r="D118" s="86"/>
      <c r="F118" s="129"/>
    </row>
    <row r="119" s="17" customFormat="1" spans="1:6">
      <c r="A119" s="86"/>
      <c r="C119" s="129"/>
      <c r="D119" s="86"/>
      <c r="F119" s="129"/>
    </row>
    <row r="120" s="17" customFormat="1" spans="1:6">
      <c r="A120" s="86"/>
      <c r="C120" s="129"/>
      <c r="D120" s="86"/>
      <c r="F120" s="129"/>
    </row>
    <row r="121" s="17" customFormat="1" spans="1:6">
      <c r="A121" s="86"/>
      <c r="C121" s="129"/>
      <c r="D121" s="86"/>
      <c r="F121" s="129"/>
    </row>
    <row r="122" s="17" customFormat="1" spans="1:6">
      <c r="A122" s="86"/>
      <c r="C122" s="129"/>
      <c r="D122" s="86"/>
      <c r="F122" s="129"/>
    </row>
    <row r="123" s="17" customFormat="1" spans="1:6">
      <c r="A123" s="86"/>
      <c r="C123" s="129"/>
      <c r="D123" s="86"/>
      <c r="F123" s="129"/>
    </row>
    <row r="124" s="17" customFormat="1" spans="1:6">
      <c r="A124" s="86"/>
      <c r="C124" s="129"/>
      <c r="D124" s="86"/>
      <c r="F124" s="129"/>
    </row>
    <row r="125" s="17" customFormat="1" spans="1:6">
      <c r="A125" s="86"/>
      <c r="C125" s="129"/>
      <c r="D125" s="86"/>
      <c r="F125" s="129"/>
    </row>
    <row r="126" s="17" customFormat="1" spans="1:6">
      <c r="A126" s="86"/>
      <c r="C126" s="129"/>
      <c r="D126" s="86"/>
      <c r="F126" s="129"/>
    </row>
    <row r="127" s="17" customFormat="1" spans="1:6">
      <c r="A127" s="86"/>
      <c r="C127" s="129"/>
      <c r="D127" s="86"/>
      <c r="F127" s="129"/>
    </row>
    <row r="128" s="17" customFormat="1" spans="1:6">
      <c r="A128" s="86"/>
      <c r="C128" s="129"/>
      <c r="D128" s="86"/>
      <c r="F128" s="129"/>
    </row>
    <row r="129" s="17" customFormat="1" spans="1:6">
      <c r="A129" s="86"/>
      <c r="C129" s="129"/>
      <c r="D129" s="86"/>
      <c r="F129" s="129"/>
    </row>
    <row r="130" s="17" customFormat="1" spans="1:6">
      <c r="A130" s="86"/>
      <c r="C130" s="129"/>
      <c r="D130" s="86"/>
      <c r="F130" s="129"/>
    </row>
    <row r="131" s="17" customFormat="1" spans="1:6">
      <c r="A131" s="86"/>
      <c r="C131" s="129"/>
      <c r="D131" s="86"/>
      <c r="F131" s="129"/>
    </row>
    <row r="132" s="17" customFormat="1" spans="1:6">
      <c r="A132" s="86"/>
      <c r="C132" s="129"/>
      <c r="D132" s="86"/>
      <c r="F132" s="129"/>
    </row>
    <row r="133" s="17" customFormat="1" spans="1:6">
      <c r="A133" s="86"/>
      <c r="C133" s="129"/>
      <c r="D133" s="86"/>
      <c r="F133" s="129"/>
    </row>
    <row r="134" s="17" customFormat="1" spans="1:6">
      <c r="A134" s="86"/>
      <c r="C134" s="129"/>
      <c r="D134" s="86"/>
      <c r="F134" s="129"/>
    </row>
    <row r="135" s="17" customFormat="1" spans="1:6">
      <c r="A135" s="86"/>
      <c r="C135" s="129"/>
      <c r="D135" s="86"/>
      <c r="F135" s="129"/>
    </row>
    <row r="136" s="17" customFormat="1" spans="1:6">
      <c r="A136" s="86"/>
      <c r="C136" s="129"/>
      <c r="D136" s="86"/>
      <c r="F136" s="129"/>
    </row>
    <row r="137" s="17" customFormat="1" spans="1:6">
      <c r="A137" s="86"/>
      <c r="C137" s="129"/>
      <c r="D137" s="86"/>
      <c r="F137" s="129"/>
    </row>
    <row r="138" s="17" customFormat="1" spans="1:6">
      <c r="A138" s="86"/>
      <c r="C138" s="129"/>
      <c r="D138" s="86"/>
      <c r="F138" s="129"/>
    </row>
    <row r="139" s="17" customFormat="1" spans="1:6">
      <c r="A139" s="86"/>
      <c r="C139" s="129"/>
      <c r="D139" s="86"/>
      <c r="F139" s="129"/>
    </row>
    <row r="140" s="17" customFormat="1" spans="1:6">
      <c r="A140" s="86"/>
      <c r="C140" s="129"/>
      <c r="D140" s="86"/>
      <c r="F140" s="129"/>
    </row>
    <row r="141" s="17" customFormat="1" spans="1:6">
      <c r="A141" s="86"/>
      <c r="C141" s="129"/>
      <c r="D141" s="86"/>
      <c r="F141" s="129"/>
    </row>
    <row r="142" s="17" customFormat="1" spans="1:6">
      <c r="A142" s="86"/>
      <c r="C142" s="129"/>
      <c r="D142" s="86"/>
      <c r="F142" s="129"/>
    </row>
    <row r="143" s="17" customFormat="1" spans="1:6">
      <c r="A143" s="86"/>
      <c r="C143" s="129"/>
      <c r="D143" s="86"/>
      <c r="F143" s="129"/>
    </row>
    <row r="144" s="17" customFormat="1" spans="1:6">
      <c r="A144" s="86"/>
      <c r="C144" s="129"/>
      <c r="D144" s="86"/>
      <c r="F144" s="129"/>
    </row>
    <row r="145" s="17" customFormat="1" spans="1:6">
      <c r="A145" s="86"/>
      <c r="C145" s="129"/>
      <c r="D145" s="86"/>
      <c r="F145" s="129"/>
    </row>
    <row r="146" s="17" customFormat="1" spans="1:6">
      <c r="A146" s="86"/>
      <c r="C146" s="129"/>
      <c r="D146" s="86"/>
      <c r="F146" s="129"/>
    </row>
    <row r="147" s="17" customFormat="1" spans="1:6">
      <c r="A147" s="86"/>
      <c r="C147" s="129"/>
      <c r="D147" s="86"/>
      <c r="F147" s="129"/>
    </row>
    <row r="148" s="17" customFormat="1" spans="1:6">
      <c r="A148" s="86"/>
      <c r="C148" s="129"/>
      <c r="D148" s="86"/>
      <c r="F148" s="129"/>
    </row>
    <row r="149" s="17" customFormat="1" spans="1:6">
      <c r="A149" s="86"/>
      <c r="C149" s="129"/>
      <c r="D149" s="86"/>
      <c r="F149" s="129"/>
    </row>
    <row r="150" s="17" customFormat="1" spans="1:6">
      <c r="A150" s="86"/>
      <c r="C150" s="129"/>
      <c r="D150" s="86"/>
      <c r="F150" s="129"/>
    </row>
    <row r="151" s="17" customFormat="1" spans="1:6">
      <c r="A151" s="86"/>
      <c r="C151" s="129"/>
      <c r="D151" s="86"/>
      <c r="F151" s="129"/>
    </row>
    <row r="152" s="17" customFormat="1" spans="1:6">
      <c r="A152" s="86"/>
      <c r="C152" s="129"/>
      <c r="D152" s="86"/>
      <c r="F152" s="129"/>
    </row>
    <row r="153" s="17" customFormat="1" spans="1:6">
      <c r="A153" s="86"/>
      <c r="C153" s="129"/>
      <c r="D153" s="86"/>
      <c r="F153" s="129"/>
    </row>
    <row r="154" s="17" customFormat="1" spans="1:6">
      <c r="A154" s="86"/>
      <c r="C154" s="129"/>
      <c r="D154" s="86"/>
      <c r="F154" s="129"/>
    </row>
    <row r="155" s="17" customFormat="1" spans="1:6">
      <c r="A155" s="86"/>
      <c r="C155" s="129"/>
      <c r="D155" s="86"/>
      <c r="F155" s="129"/>
    </row>
    <row r="156" s="17" customFormat="1" spans="1:6">
      <c r="A156" s="86"/>
      <c r="C156" s="129"/>
      <c r="D156" s="86"/>
      <c r="F156" s="129"/>
    </row>
    <row r="157" s="17" customFormat="1" spans="1:6">
      <c r="A157" s="86"/>
      <c r="C157" s="129"/>
      <c r="D157" s="86"/>
      <c r="F157" s="129"/>
    </row>
    <row r="158" s="17" customFormat="1" spans="1:6">
      <c r="A158" s="86"/>
      <c r="C158" s="129"/>
      <c r="D158" s="86"/>
      <c r="F158" s="129"/>
    </row>
    <row r="159" s="17" customFormat="1" spans="1:6">
      <c r="A159" s="86"/>
      <c r="C159" s="129"/>
      <c r="D159" s="86"/>
      <c r="F159" s="129"/>
    </row>
    <row r="160" s="17" customFormat="1" spans="1:6">
      <c r="A160" s="86"/>
      <c r="C160" s="129"/>
      <c r="D160" s="86"/>
      <c r="F160" s="129"/>
    </row>
    <row r="161" s="17" customFormat="1" spans="1:6">
      <c r="A161" s="86"/>
      <c r="C161" s="129"/>
      <c r="D161" s="86"/>
      <c r="F161" s="129"/>
    </row>
    <row r="162" s="17" customFormat="1" spans="1:6">
      <c r="A162" s="86"/>
      <c r="C162" s="129"/>
      <c r="D162" s="86"/>
      <c r="F162" s="129"/>
    </row>
    <row r="163" s="17" customFormat="1" spans="1:6">
      <c r="A163" s="86"/>
      <c r="C163" s="129"/>
      <c r="D163" s="86"/>
      <c r="F163" s="129"/>
    </row>
    <row r="164" s="17" customFormat="1" spans="1:6">
      <c r="A164" s="86"/>
      <c r="C164" s="129"/>
      <c r="D164" s="86"/>
      <c r="F164" s="129"/>
    </row>
    <row r="165" s="17" customFormat="1" spans="1:6">
      <c r="A165" s="86"/>
      <c r="C165" s="129"/>
      <c r="D165" s="86"/>
      <c r="F165" s="129"/>
    </row>
    <row r="166" s="17" customFormat="1" spans="1:6">
      <c r="A166" s="86"/>
      <c r="C166" s="129"/>
      <c r="D166" s="86"/>
      <c r="F166" s="129"/>
    </row>
    <row r="167" s="17" customFormat="1" spans="1:6">
      <c r="A167" s="86"/>
      <c r="C167" s="129"/>
      <c r="D167" s="86"/>
      <c r="F167" s="129"/>
    </row>
    <row r="168" s="17" customFormat="1" spans="1:6">
      <c r="A168" s="86"/>
      <c r="C168" s="129"/>
      <c r="D168" s="86"/>
      <c r="F168" s="129"/>
    </row>
    <row r="169" s="17" customFormat="1" spans="1:6">
      <c r="A169" s="86"/>
      <c r="C169" s="129"/>
      <c r="D169" s="86"/>
      <c r="F169" s="129"/>
    </row>
    <row r="170" s="17" customFormat="1" spans="1:6">
      <c r="A170" s="86"/>
      <c r="C170" s="129"/>
      <c r="D170" s="86"/>
      <c r="F170" s="129"/>
    </row>
    <row r="171" s="17" customFormat="1" spans="1:6">
      <c r="A171" s="86"/>
      <c r="C171" s="129"/>
      <c r="D171" s="86"/>
      <c r="F171" s="129"/>
    </row>
    <row r="172" s="17" customFormat="1" spans="1:6">
      <c r="A172" s="86"/>
      <c r="C172" s="129"/>
      <c r="D172" s="86"/>
      <c r="F172" s="129"/>
    </row>
    <row r="173" s="17" customFormat="1" spans="1:6">
      <c r="A173" s="86"/>
      <c r="C173" s="129"/>
      <c r="D173" s="86"/>
      <c r="F173" s="129"/>
    </row>
    <row r="174" s="17" customFormat="1" spans="1:6">
      <c r="A174" s="86"/>
      <c r="C174" s="129"/>
      <c r="D174" s="86"/>
      <c r="F174" s="129"/>
    </row>
    <row r="175" s="17" customFormat="1" spans="1:6">
      <c r="A175" s="86"/>
      <c r="C175" s="129"/>
      <c r="D175" s="86"/>
      <c r="F175" s="129"/>
    </row>
    <row r="176" s="17" customFormat="1" spans="1:6">
      <c r="A176" s="86"/>
      <c r="C176" s="129"/>
      <c r="D176" s="86"/>
      <c r="F176" s="129"/>
    </row>
    <row r="177" s="17" customFormat="1" spans="1:6">
      <c r="A177" s="86"/>
      <c r="C177" s="129"/>
      <c r="D177" s="86"/>
      <c r="F177" s="129"/>
    </row>
    <row r="178" s="17" customFormat="1" spans="1:6">
      <c r="A178" s="86"/>
      <c r="C178" s="129"/>
      <c r="D178" s="86"/>
      <c r="F178" s="129"/>
    </row>
    <row r="179" s="17" customFormat="1" spans="1:6">
      <c r="A179" s="86"/>
      <c r="C179" s="129"/>
      <c r="D179" s="86"/>
      <c r="F179" s="129"/>
    </row>
    <row r="180" s="17" customFormat="1" spans="1:6">
      <c r="A180" s="86"/>
      <c r="C180" s="129"/>
      <c r="D180" s="86"/>
      <c r="F180" s="129"/>
    </row>
    <row r="181" s="17" customFormat="1" spans="1:6">
      <c r="A181" s="86"/>
      <c r="C181" s="129"/>
      <c r="D181" s="86"/>
      <c r="F181" s="129"/>
    </row>
    <row r="182" s="17" customFormat="1" spans="1:6">
      <c r="A182" s="86"/>
      <c r="C182" s="129"/>
      <c r="D182" s="86"/>
      <c r="F182" s="129"/>
    </row>
    <row r="183" s="17" customFormat="1" spans="1:6">
      <c r="A183" s="86"/>
      <c r="C183" s="129"/>
      <c r="D183" s="86"/>
      <c r="F183" s="129"/>
    </row>
    <row r="184" s="17" customFormat="1" spans="1:6">
      <c r="A184" s="86"/>
      <c r="C184" s="129"/>
      <c r="D184" s="86"/>
      <c r="F184" s="129"/>
    </row>
    <row r="185" s="17" customFormat="1" spans="1:6">
      <c r="A185" s="86"/>
      <c r="C185" s="129"/>
      <c r="D185" s="86"/>
      <c r="F185" s="129"/>
    </row>
    <row r="186" s="17" customFormat="1" spans="1:6">
      <c r="A186" s="86"/>
      <c r="C186" s="129"/>
      <c r="D186" s="86"/>
      <c r="F186" s="129"/>
    </row>
    <row r="187" s="17" customFormat="1" spans="1:6">
      <c r="A187" s="86"/>
      <c r="C187" s="129"/>
      <c r="D187" s="86"/>
      <c r="F187" s="129"/>
    </row>
    <row r="188" s="17" customFormat="1" spans="1:6">
      <c r="A188" s="86"/>
      <c r="C188" s="129"/>
      <c r="D188" s="86"/>
      <c r="F188" s="129"/>
    </row>
    <row r="189" s="17" customFormat="1" spans="1:6">
      <c r="A189" s="86"/>
      <c r="C189" s="129"/>
      <c r="D189" s="86"/>
      <c r="F189" s="129"/>
    </row>
    <row r="190" s="17" customFormat="1" spans="1:6">
      <c r="A190" s="86"/>
      <c r="C190" s="129"/>
      <c r="D190" s="86"/>
      <c r="F190" s="129"/>
    </row>
    <row r="191" s="17" customFormat="1" spans="1:6">
      <c r="A191" s="86"/>
      <c r="C191" s="129"/>
      <c r="D191" s="86"/>
      <c r="F191" s="129"/>
    </row>
    <row r="192" s="17" customFormat="1" spans="1:6">
      <c r="A192" s="86"/>
      <c r="C192" s="129"/>
      <c r="D192" s="86"/>
      <c r="F192" s="129"/>
    </row>
    <row r="193" s="17" customFormat="1" spans="1:6">
      <c r="A193" s="86"/>
      <c r="C193" s="129"/>
      <c r="D193" s="86"/>
      <c r="F193" s="129"/>
    </row>
    <row r="194" s="17" customFormat="1" spans="1:6">
      <c r="A194" s="86"/>
      <c r="C194" s="129"/>
      <c r="D194" s="86"/>
      <c r="F194" s="129"/>
    </row>
    <row r="195" s="17" customFormat="1" spans="1:6">
      <c r="A195" s="86"/>
      <c r="C195" s="129"/>
      <c r="D195" s="86"/>
      <c r="F195" s="129"/>
    </row>
    <row r="196" s="17" customFormat="1" spans="1:6">
      <c r="A196" s="86"/>
      <c r="C196" s="129"/>
      <c r="D196" s="86"/>
      <c r="F196" s="129"/>
    </row>
    <row r="197" s="17" customFormat="1" spans="1:6">
      <c r="A197" s="86"/>
      <c r="C197" s="129"/>
      <c r="D197" s="86"/>
      <c r="F197" s="129"/>
    </row>
    <row r="198" s="17" customFormat="1" spans="1:6">
      <c r="A198" s="86"/>
      <c r="C198" s="129"/>
      <c r="D198" s="86"/>
      <c r="F198" s="129"/>
    </row>
    <row r="199" s="17" customFormat="1" spans="1:6">
      <c r="A199" s="86"/>
      <c r="C199" s="129"/>
      <c r="D199" s="86"/>
      <c r="F199" s="129"/>
    </row>
    <row r="200" s="17" customFormat="1" spans="1:6">
      <c r="A200" s="86"/>
      <c r="C200" s="129"/>
      <c r="D200" s="86"/>
      <c r="F200" s="129"/>
    </row>
    <row r="201" s="17" customFormat="1" spans="1:6">
      <c r="A201" s="86"/>
      <c r="C201" s="129"/>
      <c r="D201" s="86"/>
      <c r="F201" s="129"/>
    </row>
    <row r="202" s="17" customFormat="1" spans="1:6">
      <c r="A202" s="86"/>
      <c r="C202" s="129"/>
      <c r="D202" s="86"/>
      <c r="F202" s="129"/>
    </row>
    <row r="203" s="17" customFormat="1" spans="1:6">
      <c r="A203" s="86"/>
      <c r="C203" s="129"/>
      <c r="D203" s="86"/>
      <c r="F203" s="129"/>
    </row>
    <row r="204" s="17" customFormat="1" spans="1:6">
      <c r="A204" s="86"/>
      <c r="C204" s="129"/>
      <c r="D204" s="86"/>
      <c r="F204" s="129"/>
    </row>
    <row r="205" s="17" customFormat="1" spans="1:6">
      <c r="A205" s="86"/>
      <c r="C205" s="129"/>
      <c r="D205" s="86"/>
      <c r="F205" s="129"/>
    </row>
    <row r="206" s="17" customFormat="1" spans="1:6">
      <c r="A206" s="86"/>
      <c r="C206" s="129"/>
      <c r="D206" s="86"/>
      <c r="F206" s="129"/>
    </row>
    <row r="207" s="17" customFormat="1" spans="1:6">
      <c r="A207" s="86"/>
      <c r="C207" s="129"/>
      <c r="D207" s="86"/>
      <c r="F207" s="129"/>
    </row>
    <row r="208" s="17" customFormat="1" spans="1:6">
      <c r="A208" s="86"/>
      <c r="C208" s="129"/>
      <c r="D208" s="86"/>
      <c r="F208" s="129"/>
    </row>
    <row r="209" s="17" customFormat="1" spans="1:6">
      <c r="A209" s="86"/>
      <c r="C209" s="129"/>
      <c r="D209" s="86"/>
      <c r="F209" s="129"/>
    </row>
    <row r="210" s="17" customFormat="1" spans="1:6">
      <c r="A210" s="86"/>
      <c r="C210" s="129"/>
      <c r="D210" s="86"/>
      <c r="F210" s="129"/>
    </row>
    <row r="211" s="17" customFormat="1" spans="1:6">
      <c r="A211" s="86"/>
      <c r="C211" s="129"/>
      <c r="D211" s="86"/>
      <c r="F211" s="129"/>
    </row>
    <row r="212" s="17" customFormat="1" spans="1:6">
      <c r="A212" s="86"/>
      <c r="C212" s="129"/>
      <c r="D212" s="86"/>
      <c r="F212" s="129"/>
    </row>
    <row r="213" s="17" customFormat="1" spans="1:6">
      <c r="A213" s="86"/>
      <c r="C213" s="129"/>
      <c r="D213" s="86"/>
      <c r="F213" s="129"/>
    </row>
    <row r="214" s="17" customFormat="1" spans="1:6">
      <c r="A214" s="86"/>
      <c r="C214" s="129"/>
      <c r="D214" s="86"/>
      <c r="F214" s="129"/>
    </row>
    <row r="215" s="17" customFormat="1" spans="1:6">
      <c r="A215" s="86"/>
      <c r="C215" s="129"/>
      <c r="D215" s="86"/>
      <c r="F215" s="129"/>
    </row>
    <row r="216" s="17" customFormat="1" spans="1:6">
      <c r="A216" s="86"/>
      <c r="C216" s="129"/>
      <c r="D216" s="86"/>
      <c r="F216" s="129"/>
    </row>
    <row r="217" s="17" customFormat="1" spans="1:6">
      <c r="A217" s="86"/>
      <c r="C217" s="129"/>
      <c r="D217" s="86"/>
      <c r="F217" s="129"/>
    </row>
    <row r="218" s="17" customFormat="1" spans="1:6">
      <c r="A218" s="86"/>
      <c r="C218" s="129"/>
      <c r="D218" s="86"/>
      <c r="F218" s="129"/>
    </row>
    <row r="219" s="17" customFormat="1" spans="1:6">
      <c r="A219" s="86"/>
      <c r="C219" s="129"/>
      <c r="D219" s="86"/>
      <c r="F219" s="129"/>
    </row>
    <row r="220" s="17" customFormat="1" spans="1:6">
      <c r="A220" s="86"/>
      <c r="C220" s="129"/>
      <c r="D220" s="86"/>
      <c r="F220" s="129"/>
    </row>
    <row r="221" s="17" customFormat="1" spans="1:6">
      <c r="A221" s="86"/>
      <c r="C221" s="129"/>
      <c r="D221" s="86"/>
      <c r="F221" s="129"/>
    </row>
    <row r="222" s="17" customFormat="1" spans="1:6">
      <c r="A222" s="86"/>
      <c r="C222" s="129"/>
      <c r="D222" s="86"/>
      <c r="F222" s="129"/>
    </row>
    <row r="223" s="17" customFormat="1" spans="1:6">
      <c r="A223" s="86"/>
      <c r="C223" s="129"/>
      <c r="D223" s="86"/>
      <c r="F223" s="129"/>
    </row>
    <row r="224" s="17" customFormat="1" spans="1:6">
      <c r="A224" s="86"/>
      <c r="C224" s="129"/>
      <c r="D224" s="86"/>
      <c r="F224" s="129"/>
    </row>
    <row r="225" s="17" customFormat="1" spans="1:6">
      <c r="A225" s="86"/>
      <c r="C225" s="129"/>
      <c r="D225" s="86"/>
      <c r="F225" s="129"/>
    </row>
    <row r="226" s="17" customFormat="1" spans="1:6">
      <c r="A226" s="86"/>
      <c r="C226" s="129"/>
      <c r="D226" s="86"/>
      <c r="F226" s="129"/>
    </row>
    <row r="227" s="17" customFormat="1" spans="1:6">
      <c r="A227" s="86"/>
      <c r="C227" s="129"/>
      <c r="D227" s="86"/>
      <c r="F227" s="129"/>
    </row>
    <row r="228" s="17" customFormat="1" spans="1:6">
      <c r="A228" s="86"/>
      <c r="C228" s="129"/>
      <c r="D228" s="86"/>
      <c r="F228" s="129"/>
    </row>
    <row r="229" s="17" customFormat="1" spans="1:6">
      <c r="A229" s="86"/>
      <c r="C229" s="129"/>
      <c r="D229" s="86"/>
      <c r="F229" s="129"/>
    </row>
    <row r="230" s="17" customFormat="1" spans="1:6">
      <c r="A230" s="86"/>
      <c r="C230" s="129"/>
      <c r="D230" s="86"/>
      <c r="F230" s="129"/>
    </row>
    <row r="231" s="17" customFormat="1" spans="1:6">
      <c r="A231" s="86"/>
      <c r="C231" s="129"/>
      <c r="D231" s="86"/>
      <c r="F231" s="129"/>
    </row>
    <row r="232" s="17" customFormat="1" spans="1:6">
      <c r="A232" s="86"/>
      <c r="C232" s="129"/>
      <c r="D232" s="86"/>
      <c r="F232" s="129"/>
    </row>
    <row r="233" s="17" customFormat="1" spans="1:6">
      <c r="A233" s="86"/>
      <c r="C233" s="129"/>
      <c r="D233" s="86"/>
      <c r="F233" s="129"/>
    </row>
    <row r="234" s="17" customFormat="1" spans="1:6">
      <c r="A234" s="86"/>
      <c r="C234" s="129"/>
      <c r="D234" s="86"/>
      <c r="F234" s="129"/>
    </row>
    <row r="235" s="17" customFormat="1" spans="1:6">
      <c r="A235" s="86"/>
      <c r="C235" s="129"/>
      <c r="D235" s="86"/>
      <c r="F235" s="129"/>
    </row>
    <row r="236" s="17" customFormat="1" spans="1:6">
      <c r="A236" s="86"/>
      <c r="C236" s="129"/>
      <c r="D236" s="86"/>
      <c r="F236" s="129"/>
    </row>
    <row r="237" s="17" customFormat="1" spans="1:6">
      <c r="A237" s="86"/>
      <c r="C237" s="129"/>
      <c r="D237" s="86"/>
      <c r="F237" s="129"/>
    </row>
    <row r="238" s="17" customFormat="1" spans="1:6">
      <c r="A238" s="86"/>
      <c r="C238" s="129"/>
      <c r="D238" s="86"/>
      <c r="F238" s="129"/>
    </row>
    <row r="239" s="17" customFormat="1" spans="1:6">
      <c r="A239" s="86"/>
      <c r="C239" s="129"/>
      <c r="D239" s="86"/>
      <c r="F239" s="129"/>
    </row>
    <row r="240" s="17" customFormat="1" spans="1:6">
      <c r="A240" s="86"/>
      <c r="C240" s="129"/>
      <c r="D240" s="86"/>
      <c r="F240" s="129"/>
    </row>
    <row r="241" s="17" customFormat="1" spans="1:6">
      <c r="A241" s="86"/>
      <c r="C241" s="129"/>
      <c r="D241" s="86"/>
      <c r="F241" s="129"/>
    </row>
    <row r="242" s="17" customFormat="1" spans="1:6">
      <c r="A242" s="86"/>
      <c r="C242" s="129"/>
      <c r="D242" s="86"/>
      <c r="F242" s="129"/>
    </row>
    <row r="243" s="17" customFormat="1" spans="1:6">
      <c r="A243" s="86"/>
      <c r="C243" s="129"/>
      <c r="D243" s="86"/>
      <c r="F243" s="129"/>
    </row>
    <row r="244" s="17" customFormat="1" spans="1:6">
      <c r="A244" s="86"/>
      <c r="C244" s="129"/>
      <c r="D244" s="86"/>
      <c r="F244" s="129"/>
    </row>
    <row r="245" s="17" customFormat="1" spans="1:6">
      <c r="A245" s="86"/>
      <c r="C245" s="129"/>
      <c r="D245" s="86"/>
      <c r="F245" s="129"/>
    </row>
    <row r="246" s="17" customFormat="1" spans="1:6">
      <c r="A246" s="86"/>
      <c r="C246" s="129"/>
      <c r="D246" s="86"/>
      <c r="F246" s="129"/>
    </row>
    <row r="247" s="17" customFormat="1" spans="1:6">
      <c r="A247" s="86"/>
      <c r="C247" s="129"/>
      <c r="D247" s="86"/>
      <c r="F247" s="129"/>
    </row>
    <row r="248" s="17" customFormat="1" spans="1:6">
      <c r="A248" s="86"/>
      <c r="C248" s="129"/>
      <c r="D248" s="86"/>
      <c r="F248" s="129"/>
    </row>
    <row r="249" s="17" customFormat="1" spans="1:6">
      <c r="A249" s="86"/>
      <c r="C249" s="129"/>
      <c r="D249" s="86"/>
      <c r="F249" s="129"/>
    </row>
    <row r="250" s="17" customFormat="1" spans="1:6">
      <c r="A250" s="86"/>
      <c r="C250" s="129"/>
      <c r="D250" s="86"/>
      <c r="F250" s="129"/>
    </row>
    <row r="251" s="17" customFormat="1" spans="1:6">
      <c r="A251" s="86"/>
      <c r="C251" s="129"/>
      <c r="D251" s="86"/>
      <c r="F251" s="129"/>
    </row>
    <row r="252" s="17" customFormat="1" spans="1:6">
      <c r="A252" s="86"/>
      <c r="C252" s="129"/>
      <c r="D252" s="86"/>
      <c r="F252" s="129"/>
    </row>
    <row r="253" s="17" customFormat="1" spans="1:6">
      <c r="A253" s="86"/>
      <c r="C253" s="129"/>
      <c r="D253" s="86"/>
      <c r="F253" s="129"/>
    </row>
    <row r="254" s="17" customFormat="1" spans="1:6">
      <c r="A254" s="86"/>
      <c r="C254" s="129"/>
      <c r="D254" s="86"/>
      <c r="F254" s="129"/>
    </row>
  </sheetData>
  <mergeCells count="3">
    <mergeCell ref="A2:G2"/>
    <mergeCell ref="E3:G3"/>
    <mergeCell ref="A22:G22"/>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8"/>
  <sheetViews>
    <sheetView workbookViewId="0">
      <pane ySplit="4" topLeftCell="A5" activePane="bottomLeft" state="frozen"/>
      <selection/>
      <selection pane="bottomLeft" activeCell="I15" sqref="I15"/>
    </sheetView>
  </sheetViews>
  <sheetFormatPr defaultColWidth="9" defaultRowHeight="14.25" outlineLevelCol="3"/>
  <cols>
    <col min="1" max="1" width="15.875" style="86" customWidth="1"/>
    <col min="2" max="2" width="39.5" style="17" customWidth="1"/>
    <col min="3" max="3" width="18.25" style="129" customWidth="1"/>
    <col min="4" max="252" width="9" style="17"/>
    <col min="253" max="16384" width="9" style="61"/>
  </cols>
  <sheetData>
    <row r="1" s="17" customFormat="1" ht="13" customHeight="1" spans="1:3">
      <c r="A1" s="86"/>
      <c r="C1" s="129"/>
    </row>
    <row r="2" s="17" customFormat="1" ht="27" customHeight="1" spans="1:4">
      <c r="A2" s="130" t="s">
        <v>26</v>
      </c>
      <c r="B2" s="130"/>
      <c r="C2" s="130"/>
      <c r="D2" s="130"/>
    </row>
    <row r="3" s="17" customFormat="1" ht="23" customHeight="1" spans="1:4">
      <c r="A3" s="89"/>
      <c r="B3" s="145"/>
      <c r="C3" s="146"/>
      <c r="D3" s="151" t="s">
        <v>63</v>
      </c>
    </row>
    <row r="4" s="128" customFormat="1" ht="36" customHeight="1" spans="1:4">
      <c r="A4" s="152" t="s">
        <v>64</v>
      </c>
      <c r="B4" s="132" t="s">
        <v>65</v>
      </c>
      <c r="C4" s="132" t="s">
        <v>66</v>
      </c>
      <c r="D4" s="133" t="s">
        <v>96</v>
      </c>
    </row>
    <row r="5" s="128" customFormat="1" ht="30" customHeight="1" spans="1:4">
      <c r="A5" s="153" t="s">
        <v>68</v>
      </c>
      <c r="B5" s="135" t="s">
        <v>1451</v>
      </c>
      <c r="C5" s="136">
        <f>SUM(C6:C8)</f>
        <v>88500</v>
      </c>
      <c r="D5" s="137"/>
    </row>
    <row r="6" s="128" customFormat="1" ht="30" customHeight="1" spans="1:4">
      <c r="A6" s="154">
        <v>1</v>
      </c>
      <c r="B6" s="135" t="s">
        <v>1453</v>
      </c>
      <c r="C6" s="136">
        <v>87500</v>
      </c>
      <c r="D6" s="137"/>
    </row>
    <row r="7" s="128" customFormat="1" ht="30" customHeight="1" spans="1:4">
      <c r="A7" s="154">
        <v>2</v>
      </c>
      <c r="B7" s="135" t="s">
        <v>1455</v>
      </c>
      <c r="C7" s="136">
        <v>400</v>
      </c>
      <c r="D7" s="137"/>
    </row>
    <row r="8" s="128" customFormat="1" ht="30" customHeight="1" spans="1:4">
      <c r="A8" s="154">
        <v>3</v>
      </c>
      <c r="B8" s="135" t="s">
        <v>1457</v>
      </c>
      <c r="C8" s="136">
        <v>600</v>
      </c>
      <c r="D8" s="137"/>
    </row>
    <row r="9" s="128" customFormat="1" ht="30" customHeight="1" spans="1:4">
      <c r="A9" s="153"/>
      <c r="B9" s="135"/>
      <c r="C9" s="136"/>
      <c r="D9" s="137"/>
    </row>
    <row r="10" s="128" customFormat="1" ht="30" customHeight="1" spans="1:4">
      <c r="A10" s="153" t="s">
        <v>76</v>
      </c>
      <c r="B10" s="135" t="s">
        <v>77</v>
      </c>
      <c r="C10" s="136">
        <v>6000</v>
      </c>
      <c r="D10" s="137"/>
    </row>
    <row r="11" s="128" customFormat="1" ht="30" customHeight="1" spans="1:4">
      <c r="A11" s="153" t="s">
        <v>81</v>
      </c>
      <c r="B11" s="135" t="s">
        <v>82</v>
      </c>
      <c r="C11" s="136">
        <v>23683</v>
      </c>
      <c r="D11" s="137"/>
    </row>
    <row r="12" s="128" customFormat="1" ht="30" customHeight="1" spans="1:4">
      <c r="A12" s="153"/>
      <c r="B12" s="135"/>
      <c r="C12" s="136"/>
      <c r="D12" s="137"/>
    </row>
    <row r="13" s="128" customFormat="1" ht="41" customHeight="1" spans="1:4">
      <c r="A13" s="155"/>
      <c r="B13" s="139" t="s">
        <v>89</v>
      </c>
      <c r="C13" s="140">
        <f>C5+C10+C11</f>
        <v>118183</v>
      </c>
      <c r="D13" s="141"/>
    </row>
    <row r="14" s="128" customFormat="1" ht="45" customHeight="1" spans="1:3">
      <c r="A14" s="142"/>
      <c r="B14" s="142"/>
      <c r="C14" s="143"/>
    </row>
    <row r="15" s="128" customFormat="1" ht="32.1" customHeight="1" spans="1:3">
      <c r="A15" s="142"/>
      <c r="B15" s="142"/>
      <c r="C15" s="143"/>
    </row>
    <row r="16" s="17" customFormat="1" ht="28" customHeight="1" spans="1:3">
      <c r="A16" s="144"/>
      <c r="B16" s="144"/>
      <c r="C16" s="144"/>
    </row>
    <row r="17" s="17" customFormat="1" ht="13.5" spans="1:3">
      <c r="A17" s="89"/>
      <c r="B17" s="145"/>
      <c r="C17" s="146"/>
    </row>
    <row r="18" s="17" customFormat="1" ht="13.5" spans="1:3">
      <c r="A18" s="89"/>
      <c r="B18" s="145"/>
      <c r="C18" s="146"/>
    </row>
    <row r="19" s="17" customFormat="1" ht="13.5" spans="1:3">
      <c r="A19" s="89"/>
      <c r="B19" s="145"/>
      <c r="C19" s="146"/>
    </row>
    <row r="20" s="17" customFormat="1" ht="13.5" spans="1:3">
      <c r="A20" s="89"/>
      <c r="B20" s="145"/>
      <c r="C20" s="146"/>
    </row>
    <row r="21" s="17" customFormat="1" ht="13.5" spans="1:3">
      <c r="A21" s="156"/>
      <c r="B21" s="149"/>
      <c r="C21" s="150"/>
    </row>
    <row r="22" s="17" customFormat="1" ht="13.5" spans="1:3">
      <c r="A22" s="156"/>
      <c r="B22" s="149"/>
      <c r="C22" s="150"/>
    </row>
    <row r="23" s="17" customFormat="1" ht="13.5" spans="1:3">
      <c r="A23" s="156"/>
      <c r="B23" s="149"/>
      <c r="C23" s="150"/>
    </row>
    <row r="24" s="17" customFormat="1" ht="13.5" spans="1:3">
      <c r="A24" s="156"/>
      <c r="B24" s="149"/>
      <c r="C24" s="150"/>
    </row>
    <row r="25" s="17" customFormat="1" ht="13.5" spans="1:3">
      <c r="A25" s="156"/>
      <c r="B25" s="149"/>
      <c r="C25" s="150"/>
    </row>
    <row r="26" s="17" customFormat="1" ht="13.5" spans="1:3">
      <c r="A26" s="156"/>
      <c r="B26" s="149"/>
      <c r="C26" s="150"/>
    </row>
    <row r="27" s="17" customFormat="1" ht="13.5" spans="1:3">
      <c r="A27" s="86"/>
      <c r="C27" s="129"/>
    </row>
    <row r="28" s="17" customFormat="1" ht="13.5" spans="1:3">
      <c r="A28" s="86"/>
      <c r="C28" s="129"/>
    </row>
    <row r="29" s="17" customFormat="1" ht="13.5" spans="1:3">
      <c r="A29" s="86"/>
      <c r="C29" s="129"/>
    </row>
    <row r="30" s="17" customFormat="1" ht="13.5" spans="1:3">
      <c r="A30" s="86"/>
      <c r="C30" s="129"/>
    </row>
    <row r="31" s="17" customFormat="1" ht="13.5" spans="1:3">
      <c r="A31" s="86"/>
      <c r="C31" s="129"/>
    </row>
    <row r="32" s="17" customFormat="1" ht="13.5" spans="1:3">
      <c r="A32" s="86"/>
      <c r="C32" s="129"/>
    </row>
    <row r="33" s="17" customFormat="1" ht="13.5" spans="1:3">
      <c r="A33" s="86"/>
      <c r="C33" s="129"/>
    </row>
    <row r="34" s="17" customFormat="1" ht="13.5" spans="1:3">
      <c r="A34" s="86"/>
      <c r="C34" s="129"/>
    </row>
    <row r="35" s="17" customFormat="1" ht="13.5" spans="1:3">
      <c r="A35" s="86"/>
      <c r="C35" s="129"/>
    </row>
    <row r="36" s="17" customFormat="1" ht="13.5" spans="1:3">
      <c r="A36" s="86"/>
      <c r="C36" s="129"/>
    </row>
    <row r="37" s="17" customFormat="1" ht="13.5" spans="1:3">
      <c r="A37" s="86"/>
      <c r="C37" s="129"/>
    </row>
    <row r="38" s="17" customFormat="1" ht="13.5" spans="1:3">
      <c r="A38" s="86"/>
      <c r="C38" s="129"/>
    </row>
    <row r="39" s="17" customFormat="1" ht="13.5" spans="1:3">
      <c r="A39" s="86"/>
      <c r="C39" s="129"/>
    </row>
    <row r="40" s="17" customFormat="1" ht="13.5" spans="1:3">
      <c r="A40" s="86"/>
      <c r="C40" s="129"/>
    </row>
    <row r="41" s="17" customFormat="1" ht="13.5" spans="1:3">
      <c r="A41" s="86"/>
      <c r="C41" s="129"/>
    </row>
    <row r="42" s="17" customFormat="1" ht="13.5" spans="1:3">
      <c r="A42" s="86"/>
      <c r="C42" s="129"/>
    </row>
    <row r="43" s="17" customFormat="1" ht="13.5" spans="1:3">
      <c r="A43" s="86"/>
      <c r="C43" s="129"/>
    </row>
    <row r="44" s="17" customFormat="1" ht="13.5" spans="1:3">
      <c r="A44" s="86"/>
      <c r="C44" s="129"/>
    </row>
    <row r="45" s="17" customFormat="1" ht="13.5" spans="1:3">
      <c r="A45" s="86"/>
      <c r="C45" s="129"/>
    </row>
    <row r="46" s="17" customFormat="1" ht="13.5" spans="1:3">
      <c r="A46" s="86"/>
      <c r="C46" s="129"/>
    </row>
    <row r="47" s="17" customFormat="1" ht="13.5" spans="1:3">
      <c r="A47" s="86"/>
      <c r="C47" s="129"/>
    </row>
    <row r="48" s="17" customFormat="1" ht="13.5" spans="1:3">
      <c r="A48" s="86"/>
      <c r="C48" s="129"/>
    </row>
    <row r="49" s="17" customFormat="1" ht="13.5" spans="1:3">
      <c r="A49" s="86"/>
      <c r="C49" s="129"/>
    </row>
    <row r="50" s="17" customFormat="1" ht="13.5" spans="1:3">
      <c r="A50" s="86"/>
      <c r="C50" s="129"/>
    </row>
    <row r="51" s="17" customFormat="1" ht="13.5" spans="1:3">
      <c r="A51" s="86"/>
      <c r="C51" s="129"/>
    </row>
    <row r="52" s="17" customFormat="1" ht="13.5" spans="1:3">
      <c r="A52" s="86"/>
      <c r="C52" s="129"/>
    </row>
    <row r="53" s="17" customFormat="1" ht="13.5" spans="1:3">
      <c r="A53" s="86"/>
      <c r="C53" s="129"/>
    </row>
    <row r="54" s="17" customFormat="1" ht="13.5" spans="1:3">
      <c r="A54" s="86"/>
      <c r="C54" s="129"/>
    </row>
    <row r="55" s="17" customFormat="1" ht="13.5" spans="1:3">
      <c r="A55" s="86"/>
      <c r="C55" s="129"/>
    </row>
    <row r="56" s="17" customFormat="1" ht="13.5" spans="1:3">
      <c r="A56" s="86"/>
      <c r="C56" s="129"/>
    </row>
    <row r="57" s="17" customFormat="1" ht="13.5" spans="1:3">
      <c r="A57" s="86"/>
      <c r="C57" s="129"/>
    </row>
    <row r="58" s="17" customFormat="1" ht="13.5" spans="1:3">
      <c r="A58" s="86"/>
      <c r="C58" s="129"/>
    </row>
    <row r="59" s="17" customFormat="1" ht="13.5" spans="1:3">
      <c r="A59" s="86"/>
      <c r="C59" s="129"/>
    </row>
    <row r="60" s="17" customFormat="1" ht="13.5" spans="1:3">
      <c r="A60" s="86"/>
      <c r="C60" s="129"/>
    </row>
    <row r="61" s="17" customFormat="1" ht="13.5" spans="1:3">
      <c r="A61" s="86"/>
      <c r="C61" s="129"/>
    </row>
    <row r="62" s="17" customFormat="1" ht="13.5" spans="1:3">
      <c r="A62" s="86"/>
      <c r="C62" s="129"/>
    </row>
    <row r="63" s="17" customFormat="1" ht="13.5" spans="1:3">
      <c r="A63" s="86"/>
      <c r="C63" s="129"/>
    </row>
    <row r="64" s="17" customFormat="1" ht="13.5" spans="1:3">
      <c r="A64" s="86"/>
      <c r="C64" s="129"/>
    </row>
    <row r="65" s="17" customFormat="1" ht="13.5" spans="1:3">
      <c r="A65" s="86"/>
      <c r="C65" s="129"/>
    </row>
    <row r="66" s="17" customFormat="1" ht="13.5" spans="1:3">
      <c r="A66" s="86"/>
      <c r="C66" s="129"/>
    </row>
    <row r="67" s="17" customFormat="1" ht="13.5" spans="1:3">
      <c r="A67" s="86"/>
      <c r="C67" s="129"/>
    </row>
    <row r="68" s="17" customFormat="1" ht="13.5" spans="1:3">
      <c r="A68" s="86"/>
      <c r="C68" s="129"/>
    </row>
    <row r="69" s="17" customFormat="1" ht="13.5" spans="1:3">
      <c r="A69" s="86"/>
      <c r="C69" s="129"/>
    </row>
    <row r="70" s="17" customFormat="1" ht="13.5" spans="1:3">
      <c r="A70" s="86"/>
      <c r="C70" s="129"/>
    </row>
    <row r="71" s="17" customFormat="1" ht="13.5" spans="1:3">
      <c r="A71" s="86"/>
      <c r="C71" s="129"/>
    </row>
    <row r="72" s="17" customFormat="1" ht="13.5" spans="1:3">
      <c r="A72" s="86"/>
      <c r="C72" s="129"/>
    </row>
    <row r="73" s="17" customFormat="1" ht="13.5" spans="1:3">
      <c r="A73" s="86"/>
      <c r="C73" s="129"/>
    </row>
    <row r="74" s="17" customFormat="1" ht="13.5" spans="1:3">
      <c r="A74" s="86"/>
      <c r="C74" s="129"/>
    </row>
    <row r="75" s="17" customFormat="1" ht="13.5" spans="1:3">
      <c r="A75" s="86"/>
      <c r="C75" s="129"/>
    </row>
    <row r="76" s="17" customFormat="1" ht="13.5" spans="1:3">
      <c r="A76" s="86"/>
      <c r="C76" s="129"/>
    </row>
    <row r="77" s="17" customFormat="1" ht="13.5" spans="1:3">
      <c r="A77" s="86"/>
      <c r="C77" s="129"/>
    </row>
    <row r="78" s="17" customFormat="1" ht="13.5" spans="1:3">
      <c r="A78" s="86"/>
      <c r="C78" s="129"/>
    </row>
    <row r="79" s="17" customFormat="1" ht="13.5" spans="1:3">
      <c r="A79" s="86"/>
      <c r="C79" s="129"/>
    </row>
    <row r="80" s="17" customFormat="1" ht="13.5" spans="1:3">
      <c r="A80" s="86"/>
      <c r="C80" s="129"/>
    </row>
    <row r="81" s="17" customFormat="1" ht="13.5" spans="1:3">
      <c r="A81" s="86"/>
      <c r="C81" s="129"/>
    </row>
    <row r="82" s="17" customFormat="1" ht="13.5" spans="1:3">
      <c r="A82" s="86"/>
      <c r="C82" s="129"/>
    </row>
    <row r="83" s="17" customFormat="1" ht="13.5" spans="1:3">
      <c r="A83" s="86"/>
      <c r="C83" s="129"/>
    </row>
    <row r="84" s="17" customFormat="1" ht="13.5" spans="1:3">
      <c r="A84" s="86"/>
      <c r="C84" s="129"/>
    </row>
    <row r="85" s="17" customFormat="1" ht="13.5" spans="1:3">
      <c r="A85" s="86"/>
      <c r="C85" s="129"/>
    </row>
    <row r="86" s="17" customFormat="1" ht="13.5" spans="1:3">
      <c r="A86" s="86"/>
      <c r="C86" s="129"/>
    </row>
    <row r="87" s="17" customFormat="1" ht="13.5" spans="1:3">
      <c r="A87" s="86"/>
      <c r="C87" s="129"/>
    </row>
    <row r="88" s="17" customFormat="1" ht="13.5" spans="1:3">
      <c r="A88" s="86"/>
      <c r="C88" s="129"/>
    </row>
    <row r="89" s="17" customFormat="1" ht="13.5" spans="1:3">
      <c r="A89" s="86"/>
      <c r="C89" s="129"/>
    </row>
    <row r="90" s="17" customFormat="1" ht="13.5" spans="1:3">
      <c r="A90" s="86"/>
      <c r="C90" s="129"/>
    </row>
    <row r="91" s="17" customFormat="1" ht="13.5" spans="1:3">
      <c r="A91" s="86"/>
      <c r="C91" s="129"/>
    </row>
    <row r="92" s="17" customFormat="1" ht="13.5" spans="1:3">
      <c r="A92" s="86"/>
      <c r="C92" s="129"/>
    </row>
    <row r="93" s="17" customFormat="1" ht="13.5" spans="1:3">
      <c r="A93" s="86"/>
      <c r="C93" s="129"/>
    </row>
    <row r="94" s="17" customFormat="1" ht="13.5" spans="1:3">
      <c r="A94" s="86"/>
      <c r="C94" s="129"/>
    </row>
    <row r="95" s="17" customFormat="1" ht="13.5" spans="1:3">
      <c r="A95" s="86"/>
      <c r="C95" s="129"/>
    </row>
    <row r="96" s="17" customFormat="1" ht="13.5" spans="1:3">
      <c r="A96" s="86"/>
      <c r="C96" s="129"/>
    </row>
    <row r="97" s="17" customFormat="1" ht="13.5" spans="1:3">
      <c r="A97" s="86"/>
      <c r="C97" s="129"/>
    </row>
    <row r="98" s="17" customFormat="1" ht="13.5" spans="1:3">
      <c r="A98" s="86"/>
      <c r="C98" s="129"/>
    </row>
    <row r="99" s="17" customFormat="1" ht="13.5" spans="1:3">
      <c r="A99" s="86"/>
      <c r="C99" s="129"/>
    </row>
    <row r="100" s="17" customFormat="1" ht="13.5" spans="1:3">
      <c r="A100" s="86"/>
      <c r="C100" s="129"/>
    </row>
    <row r="101" s="17" customFormat="1" ht="13.5" spans="1:3">
      <c r="A101" s="86"/>
      <c r="C101" s="129"/>
    </row>
    <row r="102" s="17" customFormat="1" ht="13.5" spans="1:3">
      <c r="A102" s="86"/>
      <c r="C102" s="129"/>
    </row>
    <row r="103" s="17" customFormat="1" ht="13.5" spans="1:3">
      <c r="A103" s="86"/>
      <c r="C103" s="129"/>
    </row>
    <row r="104" s="17" customFormat="1" ht="13.5" spans="1:3">
      <c r="A104" s="86"/>
      <c r="C104" s="129"/>
    </row>
    <row r="105" s="17" customFormat="1" ht="13.5" spans="1:3">
      <c r="A105" s="86"/>
      <c r="C105" s="129"/>
    </row>
    <row r="106" s="17" customFormat="1" ht="13.5" spans="1:3">
      <c r="A106" s="86"/>
      <c r="C106" s="129"/>
    </row>
    <row r="107" s="17" customFormat="1" ht="13.5" spans="1:3">
      <c r="A107" s="86"/>
      <c r="C107" s="129"/>
    </row>
    <row r="108" s="17" customFormat="1" ht="13.5" spans="1:3">
      <c r="A108" s="86"/>
      <c r="C108" s="129"/>
    </row>
    <row r="109" s="17" customFormat="1" ht="13.5" spans="1:3">
      <c r="A109" s="86"/>
      <c r="C109" s="129"/>
    </row>
    <row r="110" s="17" customFormat="1" ht="13.5" spans="1:3">
      <c r="A110" s="86"/>
      <c r="C110" s="129"/>
    </row>
    <row r="111" s="17" customFormat="1" ht="13.5" spans="1:3">
      <c r="A111" s="86"/>
      <c r="C111" s="129"/>
    </row>
    <row r="112" s="17" customFormat="1" ht="13.5" spans="1:3">
      <c r="A112" s="86"/>
      <c r="C112" s="129"/>
    </row>
    <row r="113" s="17" customFormat="1" ht="13.5" spans="1:3">
      <c r="A113" s="86"/>
      <c r="C113" s="129"/>
    </row>
    <row r="114" s="17" customFormat="1" ht="13.5" spans="1:3">
      <c r="A114" s="86"/>
      <c r="C114" s="129"/>
    </row>
    <row r="115" s="17" customFormat="1" ht="13.5" spans="1:3">
      <c r="A115" s="86"/>
      <c r="C115" s="129"/>
    </row>
    <row r="116" s="17" customFormat="1" ht="13.5" spans="1:3">
      <c r="A116" s="86"/>
      <c r="C116" s="129"/>
    </row>
    <row r="117" s="17" customFormat="1" ht="13.5" spans="1:3">
      <c r="A117" s="86"/>
      <c r="C117" s="129"/>
    </row>
    <row r="118" s="17" customFormat="1" ht="13.5" spans="1:3">
      <c r="A118" s="86"/>
      <c r="C118" s="129"/>
    </row>
    <row r="119" s="17" customFormat="1" ht="13.5" spans="1:3">
      <c r="A119" s="86"/>
      <c r="C119" s="129"/>
    </row>
    <row r="120" s="17" customFormat="1" ht="13.5" spans="1:3">
      <c r="A120" s="86"/>
      <c r="C120" s="129"/>
    </row>
    <row r="121" s="17" customFormat="1" ht="13.5" spans="1:3">
      <c r="A121" s="86"/>
      <c r="C121" s="129"/>
    </row>
    <row r="122" s="17" customFormat="1" ht="13.5" spans="1:3">
      <c r="A122" s="86"/>
      <c r="C122" s="129"/>
    </row>
    <row r="123" s="17" customFormat="1" ht="13.5" spans="1:3">
      <c r="A123" s="86"/>
      <c r="C123" s="129"/>
    </row>
    <row r="124" s="17" customFormat="1" ht="13.5" spans="1:3">
      <c r="A124" s="86"/>
      <c r="C124" s="129"/>
    </row>
    <row r="125" s="17" customFormat="1" ht="13.5" spans="1:3">
      <c r="A125" s="86"/>
      <c r="C125" s="129"/>
    </row>
    <row r="126" s="17" customFormat="1" ht="13.5" spans="1:3">
      <c r="A126" s="86"/>
      <c r="C126" s="129"/>
    </row>
    <row r="127" s="17" customFormat="1" ht="13.5" spans="1:3">
      <c r="A127" s="86"/>
      <c r="C127" s="129"/>
    </row>
    <row r="128" s="17" customFormat="1" ht="13.5" spans="1:3">
      <c r="A128" s="86"/>
      <c r="C128" s="129"/>
    </row>
    <row r="129" s="17" customFormat="1" ht="13.5" spans="1:3">
      <c r="A129" s="86"/>
      <c r="C129" s="129"/>
    </row>
    <row r="130" s="17" customFormat="1" ht="13.5" spans="1:3">
      <c r="A130" s="86"/>
      <c r="C130" s="129"/>
    </row>
    <row r="131" s="17" customFormat="1" ht="13.5" spans="1:3">
      <c r="A131" s="86"/>
      <c r="C131" s="129"/>
    </row>
    <row r="132" s="17" customFormat="1" ht="13.5" spans="1:3">
      <c r="A132" s="86"/>
      <c r="C132" s="129"/>
    </row>
    <row r="133" s="17" customFormat="1" ht="13.5" spans="1:3">
      <c r="A133" s="86"/>
      <c r="C133" s="129"/>
    </row>
    <row r="134" s="17" customFormat="1" ht="13.5" spans="1:3">
      <c r="A134" s="86"/>
      <c r="C134" s="129"/>
    </row>
    <row r="135" s="17" customFormat="1" ht="13.5" spans="1:3">
      <c r="A135" s="86"/>
      <c r="C135" s="129"/>
    </row>
    <row r="136" s="17" customFormat="1" ht="13.5" spans="1:3">
      <c r="A136" s="86"/>
      <c r="C136" s="129"/>
    </row>
    <row r="137" s="17" customFormat="1" ht="13.5" spans="1:3">
      <c r="A137" s="86"/>
      <c r="C137" s="129"/>
    </row>
    <row r="138" s="17" customFormat="1" ht="13.5" spans="1:3">
      <c r="A138" s="86"/>
      <c r="C138" s="129"/>
    </row>
    <row r="139" s="17" customFormat="1" ht="13.5" spans="1:3">
      <c r="A139" s="86"/>
      <c r="C139" s="129"/>
    </row>
    <row r="140" s="17" customFormat="1" ht="13.5" spans="1:3">
      <c r="A140" s="86"/>
      <c r="C140" s="129"/>
    </row>
    <row r="141" s="17" customFormat="1" ht="13.5" spans="1:3">
      <c r="A141" s="86"/>
      <c r="C141" s="129"/>
    </row>
    <row r="142" s="17" customFormat="1" ht="13.5" spans="1:3">
      <c r="A142" s="86"/>
      <c r="C142" s="129"/>
    </row>
    <row r="143" s="17" customFormat="1" ht="13.5" spans="1:3">
      <c r="A143" s="86"/>
      <c r="C143" s="129"/>
    </row>
    <row r="144" s="17" customFormat="1" ht="13.5" spans="1:3">
      <c r="A144" s="86"/>
      <c r="C144" s="129"/>
    </row>
    <row r="145" s="17" customFormat="1" ht="13.5" spans="1:3">
      <c r="A145" s="86"/>
      <c r="C145" s="129"/>
    </row>
    <row r="146" s="17" customFormat="1" ht="13.5" spans="1:3">
      <c r="A146" s="86"/>
      <c r="C146" s="129"/>
    </row>
    <row r="147" s="17" customFormat="1" ht="13.5" spans="1:3">
      <c r="A147" s="86"/>
      <c r="C147" s="129"/>
    </row>
    <row r="148" s="17" customFormat="1" ht="13.5" spans="1:3">
      <c r="A148" s="86"/>
      <c r="C148" s="129"/>
    </row>
    <row r="149" s="17" customFormat="1" ht="13.5" spans="1:3">
      <c r="A149" s="86"/>
      <c r="C149" s="129"/>
    </row>
    <row r="150" s="17" customFormat="1" ht="13.5" spans="1:3">
      <c r="A150" s="86"/>
      <c r="C150" s="129"/>
    </row>
    <row r="151" s="17" customFormat="1" ht="13.5" spans="1:3">
      <c r="A151" s="86"/>
      <c r="C151" s="129"/>
    </row>
    <row r="152" s="17" customFormat="1" ht="13.5" spans="1:3">
      <c r="A152" s="86"/>
      <c r="C152" s="129"/>
    </row>
    <row r="153" s="17" customFormat="1" ht="13.5" spans="1:3">
      <c r="A153" s="86"/>
      <c r="C153" s="129"/>
    </row>
    <row r="154" s="17" customFormat="1" ht="13.5" spans="1:3">
      <c r="A154" s="86"/>
      <c r="C154" s="129"/>
    </row>
    <row r="155" s="17" customFormat="1" ht="13.5" spans="1:3">
      <c r="A155" s="86"/>
      <c r="C155" s="129"/>
    </row>
    <row r="156" s="17" customFormat="1" ht="13.5" spans="1:3">
      <c r="A156" s="86"/>
      <c r="C156" s="129"/>
    </row>
    <row r="157" s="17" customFormat="1" ht="13.5" spans="1:3">
      <c r="A157" s="86"/>
      <c r="C157" s="129"/>
    </row>
    <row r="158" s="17" customFormat="1" ht="13.5" spans="1:3">
      <c r="A158" s="86"/>
      <c r="C158" s="129"/>
    </row>
    <row r="159" s="17" customFormat="1" ht="13.5" spans="1:3">
      <c r="A159" s="86"/>
      <c r="C159" s="129"/>
    </row>
    <row r="160" s="17" customFormat="1" ht="13.5" spans="1:3">
      <c r="A160" s="86"/>
      <c r="C160" s="129"/>
    </row>
    <row r="161" s="17" customFormat="1" ht="13.5" spans="1:3">
      <c r="A161" s="86"/>
      <c r="C161" s="129"/>
    </row>
    <row r="162" s="17" customFormat="1" ht="13.5" spans="1:3">
      <c r="A162" s="86"/>
      <c r="C162" s="129"/>
    </row>
    <row r="163" s="17" customFormat="1" ht="13.5" spans="1:3">
      <c r="A163" s="86"/>
      <c r="C163" s="129"/>
    </row>
    <row r="164" s="17" customFormat="1" ht="13.5" spans="1:3">
      <c r="A164" s="86"/>
      <c r="C164" s="129"/>
    </row>
    <row r="165" s="17" customFormat="1" ht="13.5" spans="1:3">
      <c r="A165" s="86"/>
      <c r="C165" s="129"/>
    </row>
    <row r="166" s="17" customFormat="1" ht="13.5" spans="1:3">
      <c r="A166" s="86"/>
      <c r="C166" s="129"/>
    </row>
    <row r="167" s="17" customFormat="1" ht="13.5" spans="1:3">
      <c r="A167" s="86"/>
      <c r="C167" s="129"/>
    </row>
    <row r="168" s="17" customFormat="1" ht="13.5" spans="1:3">
      <c r="A168" s="86"/>
      <c r="C168" s="129"/>
    </row>
    <row r="169" s="17" customFormat="1" ht="13.5" spans="1:3">
      <c r="A169" s="86"/>
      <c r="C169" s="129"/>
    </row>
    <row r="170" s="17" customFormat="1" ht="13.5" spans="1:3">
      <c r="A170" s="86"/>
      <c r="C170" s="129"/>
    </row>
    <row r="171" s="17" customFormat="1" ht="13.5" spans="1:3">
      <c r="A171" s="86"/>
      <c r="C171" s="129"/>
    </row>
    <row r="172" s="17" customFormat="1" ht="13.5" spans="1:3">
      <c r="A172" s="86"/>
      <c r="C172" s="129"/>
    </row>
    <row r="173" s="17" customFormat="1" ht="13.5" spans="1:3">
      <c r="A173" s="86"/>
      <c r="C173" s="129"/>
    </row>
    <row r="174" s="17" customFormat="1" ht="13.5" spans="1:3">
      <c r="A174" s="86"/>
      <c r="C174" s="129"/>
    </row>
    <row r="175" s="17" customFormat="1" ht="13.5" spans="1:3">
      <c r="A175" s="86"/>
      <c r="C175" s="129"/>
    </row>
    <row r="176" s="17" customFormat="1" ht="13.5" spans="1:3">
      <c r="A176" s="86"/>
      <c r="C176" s="129"/>
    </row>
    <row r="177" s="17" customFormat="1" ht="13.5" spans="1:3">
      <c r="A177" s="86"/>
      <c r="C177" s="129"/>
    </row>
    <row r="178" s="17" customFormat="1" ht="13.5" spans="1:3">
      <c r="A178" s="86"/>
      <c r="C178" s="129"/>
    </row>
    <row r="179" s="17" customFormat="1" ht="13.5" spans="1:3">
      <c r="A179" s="86"/>
      <c r="C179" s="129"/>
    </row>
    <row r="180" s="17" customFormat="1" ht="13.5" spans="1:3">
      <c r="A180" s="86"/>
      <c r="C180" s="129"/>
    </row>
    <row r="181" s="17" customFormat="1" ht="13.5" spans="1:3">
      <c r="A181" s="86"/>
      <c r="C181" s="129"/>
    </row>
    <row r="182" s="17" customFormat="1" ht="13.5" spans="1:3">
      <c r="A182" s="86"/>
      <c r="C182" s="129"/>
    </row>
    <row r="183" s="17" customFormat="1" ht="13.5" spans="1:3">
      <c r="A183" s="86"/>
      <c r="C183" s="129"/>
    </row>
    <row r="184" s="17" customFormat="1" ht="13.5" spans="1:3">
      <c r="A184" s="86"/>
      <c r="C184" s="129"/>
    </row>
    <row r="185" s="17" customFormat="1" ht="13.5" spans="1:3">
      <c r="A185" s="86"/>
      <c r="C185" s="129"/>
    </row>
    <row r="186" s="17" customFormat="1" ht="13.5" spans="1:3">
      <c r="A186" s="86"/>
      <c r="C186" s="129"/>
    </row>
    <row r="187" s="17" customFormat="1" ht="13.5" spans="1:3">
      <c r="A187" s="86"/>
      <c r="C187" s="129"/>
    </row>
    <row r="188" s="17" customFormat="1" ht="13.5" spans="1:3">
      <c r="A188" s="86"/>
      <c r="C188" s="129"/>
    </row>
    <row r="189" s="17" customFormat="1" ht="13.5" spans="1:3">
      <c r="A189" s="86"/>
      <c r="C189" s="129"/>
    </row>
    <row r="190" s="17" customFormat="1" ht="13.5" spans="1:3">
      <c r="A190" s="86"/>
      <c r="C190" s="129"/>
    </row>
    <row r="191" s="17" customFormat="1" ht="13.5" spans="1:3">
      <c r="A191" s="86"/>
      <c r="C191" s="129"/>
    </row>
    <row r="192" s="17" customFormat="1" ht="13.5" spans="1:3">
      <c r="A192" s="86"/>
      <c r="C192" s="129"/>
    </row>
    <row r="193" s="17" customFormat="1" ht="13.5" spans="1:3">
      <c r="A193" s="86"/>
      <c r="C193" s="129"/>
    </row>
    <row r="194" s="17" customFormat="1" ht="13.5" spans="1:3">
      <c r="A194" s="86"/>
      <c r="C194" s="129"/>
    </row>
    <row r="195" s="17" customFormat="1" ht="13.5" spans="1:3">
      <c r="A195" s="86"/>
      <c r="C195" s="129"/>
    </row>
    <row r="196" s="17" customFormat="1" ht="13.5" spans="1:3">
      <c r="A196" s="86"/>
      <c r="C196" s="129"/>
    </row>
    <row r="197" s="17" customFormat="1" ht="13.5" spans="1:3">
      <c r="A197" s="86"/>
      <c r="C197" s="129"/>
    </row>
    <row r="198" s="17" customFormat="1" ht="13.5" spans="1:3">
      <c r="A198" s="86"/>
      <c r="C198" s="129"/>
    </row>
    <row r="199" s="17" customFormat="1" ht="13.5" spans="1:3">
      <c r="A199" s="86"/>
      <c r="C199" s="129"/>
    </row>
    <row r="200" s="17" customFormat="1" ht="13.5" spans="1:3">
      <c r="A200" s="86"/>
      <c r="C200" s="129"/>
    </row>
    <row r="201" s="17" customFormat="1" ht="13.5" spans="1:3">
      <c r="A201" s="86"/>
      <c r="C201" s="129"/>
    </row>
    <row r="202" s="17" customFormat="1" ht="13.5" spans="1:3">
      <c r="A202" s="86"/>
      <c r="C202" s="129"/>
    </row>
    <row r="203" s="17" customFormat="1" ht="13.5" spans="1:3">
      <c r="A203" s="86"/>
      <c r="C203" s="129"/>
    </row>
    <row r="204" s="17" customFormat="1" ht="13.5" spans="1:3">
      <c r="A204" s="86"/>
      <c r="C204" s="129"/>
    </row>
    <row r="205" s="17" customFormat="1" ht="13.5" spans="1:3">
      <c r="A205" s="86"/>
      <c r="C205" s="129"/>
    </row>
    <row r="206" s="17" customFormat="1" ht="13.5" spans="1:3">
      <c r="A206" s="86"/>
      <c r="C206" s="129"/>
    </row>
    <row r="207" s="17" customFormat="1" ht="13.5" spans="1:3">
      <c r="A207" s="86"/>
      <c r="C207" s="129"/>
    </row>
    <row r="208" s="17" customFormat="1" ht="13.5" spans="1:3">
      <c r="A208" s="86"/>
      <c r="C208" s="129"/>
    </row>
    <row r="209" s="17" customFormat="1" ht="13.5" spans="1:3">
      <c r="A209" s="86"/>
      <c r="C209" s="129"/>
    </row>
    <row r="210" s="17" customFormat="1" ht="13.5" spans="1:3">
      <c r="A210" s="86"/>
      <c r="C210" s="129"/>
    </row>
    <row r="211" s="17" customFormat="1" ht="13.5" spans="1:3">
      <c r="A211" s="86"/>
      <c r="C211" s="129"/>
    </row>
    <row r="212" s="17" customFormat="1" ht="13.5" spans="1:3">
      <c r="A212" s="86"/>
      <c r="C212" s="129"/>
    </row>
    <row r="213" s="17" customFormat="1" ht="13.5" spans="1:3">
      <c r="A213" s="86"/>
      <c r="C213" s="129"/>
    </row>
    <row r="214" s="17" customFormat="1" ht="13.5" spans="1:3">
      <c r="A214" s="86"/>
      <c r="C214" s="129"/>
    </row>
    <row r="215" s="17" customFormat="1" ht="13.5" spans="1:3">
      <c r="A215" s="86"/>
      <c r="C215" s="129"/>
    </row>
    <row r="216" s="17" customFormat="1" ht="13.5" spans="1:3">
      <c r="A216" s="86"/>
      <c r="C216" s="129"/>
    </row>
    <row r="217" s="17" customFormat="1" ht="13.5" spans="1:3">
      <c r="A217" s="86"/>
      <c r="C217" s="129"/>
    </row>
    <row r="218" s="17" customFormat="1" ht="13.5" spans="1:3">
      <c r="A218" s="86"/>
      <c r="C218" s="129"/>
    </row>
    <row r="219" s="17" customFormat="1" ht="13.5" spans="1:3">
      <c r="A219" s="86"/>
      <c r="C219" s="129"/>
    </row>
    <row r="220" s="17" customFormat="1" ht="13.5" spans="1:3">
      <c r="A220" s="86"/>
      <c r="C220" s="129"/>
    </row>
    <row r="221" s="17" customFormat="1" ht="13.5" spans="1:3">
      <c r="A221" s="86"/>
      <c r="C221" s="129"/>
    </row>
    <row r="222" s="17" customFormat="1" ht="13.5" spans="1:3">
      <c r="A222" s="86"/>
      <c r="C222" s="129"/>
    </row>
    <row r="223" s="17" customFormat="1" ht="13.5" spans="1:3">
      <c r="A223" s="86"/>
      <c r="C223" s="129"/>
    </row>
    <row r="224" s="17" customFormat="1" ht="13.5" spans="1:3">
      <c r="A224" s="86"/>
      <c r="C224" s="129"/>
    </row>
    <row r="225" s="17" customFormat="1" ht="13.5" spans="1:3">
      <c r="A225" s="86"/>
      <c r="C225" s="129"/>
    </row>
    <row r="226" s="17" customFormat="1" ht="13.5" spans="1:3">
      <c r="A226" s="86"/>
      <c r="C226" s="129"/>
    </row>
    <row r="227" s="17" customFormat="1" ht="13.5" spans="1:3">
      <c r="A227" s="86"/>
      <c r="C227" s="129"/>
    </row>
    <row r="228" s="17" customFormat="1" ht="13.5" spans="1:3">
      <c r="A228" s="86"/>
      <c r="C228" s="129"/>
    </row>
    <row r="229" s="17" customFormat="1" ht="13.5" spans="1:3">
      <c r="A229" s="86"/>
      <c r="C229" s="129"/>
    </row>
    <row r="230" s="17" customFormat="1" ht="13.5" spans="1:3">
      <c r="A230" s="86"/>
      <c r="C230" s="129"/>
    </row>
    <row r="231" s="17" customFormat="1" ht="13.5" spans="1:3">
      <c r="A231" s="86"/>
      <c r="C231" s="129"/>
    </row>
    <row r="232" s="17" customFormat="1" ht="13.5" spans="1:3">
      <c r="A232" s="86"/>
      <c r="C232" s="129"/>
    </row>
    <row r="233" s="17" customFormat="1" ht="13.5" spans="1:3">
      <c r="A233" s="86"/>
      <c r="C233" s="129"/>
    </row>
    <row r="234" s="17" customFormat="1" ht="13.5" spans="1:3">
      <c r="A234" s="86"/>
      <c r="C234" s="129"/>
    </row>
    <row r="235" s="17" customFormat="1" ht="13.5" spans="1:3">
      <c r="A235" s="86"/>
      <c r="C235" s="129"/>
    </row>
    <row r="236" s="17" customFormat="1" ht="13.5" spans="1:3">
      <c r="A236" s="86"/>
      <c r="C236" s="129"/>
    </row>
    <row r="237" s="17" customFormat="1" ht="13.5" spans="1:3">
      <c r="A237" s="86"/>
      <c r="C237" s="129"/>
    </row>
    <row r="238" s="17" customFormat="1" ht="13.5" spans="1:3">
      <c r="A238" s="86"/>
      <c r="C238" s="129"/>
    </row>
    <row r="239" s="17" customFormat="1" ht="13.5" spans="1:3">
      <c r="A239" s="86"/>
      <c r="C239" s="129"/>
    </row>
    <row r="240" s="17" customFormat="1" ht="13.5" spans="1:3">
      <c r="A240" s="86"/>
      <c r="C240" s="129"/>
    </row>
    <row r="241" s="17" customFormat="1" ht="13.5" spans="1:3">
      <c r="A241" s="86"/>
      <c r="C241" s="129"/>
    </row>
    <row r="242" s="17" customFormat="1" ht="13.5" spans="1:3">
      <c r="A242" s="86"/>
      <c r="C242" s="129"/>
    </row>
    <row r="243" s="17" customFormat="1" ht="13.5" spans="1:3">
      <c r="A243" s="86"/>
      <c r="C243" s="129"/>
    </row>
    <row r="244" s="17" customFormat="1" ht="13.5" spans="1:3">
      <c r="A244" s="86"/>
      <c r="C244" s="129"/>
    </row>
    <row r="245" s="17" customFormat="1" ht="13.5" spans="1:3">
      <c r="A245" s="86"/>
      <c r="C245" s="129"/>
    </row>
    <row r="246" s="17" customFormat="1" ht="13.5" spans="1:3">
      <c r="A246" s="86"/>
      <c r="C246" s="129"/>
    </row>
    <row r="247" s="17" customFormat="1" ht="13.5" spans="1:3">
      <c r="A247" s="86"/>
      <c r="C247" s="129"/>
    </row>
    <row r="248" s="17" customFormat="1" ht="13.5" spans="1:3">
      <c r="A248" s="86"/>
      <c r="C248" s="129"/>
    </row>
  </sheetData>
  <mergeCells count="2">
    <mergeCell ref="A2:D2"/>
    <mergeCell ref="A16:C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4"/>
  <sheetViews>
    <sheetView workbookViewId="0">
      <pane ySplit="4" topLeftCell="A5" activePane="bottomLeft" state="frozen"/>
      <selection/>
      <selection pane="bottomLeft" activeCell="G18" sqref="G18"/>
    </sheetView>
  </sheetViews>
  <sheetFormatPr defaultColWidth="9" defaultRowHeight="14.25" outlineLevelCol="3"/>
  <cols>
    <col min="1" max="1" width="15.875" style="86" customWidth="1"/>
    <col min="2" max="2" width="39.5" style="17" customWidth="1"/>
    <col min="3" max="3" width="18.25" style="129" customWidth="1"/>
    <col min="4" max="4" width="8.625" style="17" customWidth="1"/>
    <col min="5" max="252" width="9" style="17"/>
    <col min="253" max="16383" width="9" style="61"/>
  </cols>
  <sheetData>
    <row r="1" s="17" customFormat="1" ht="13" customHeight="1" spans="1:3">
      <c r="A1" s="86"/>
      <c r="C1" s="129"/>
    </row>
    <row r="2" s="17" customFormat="1" ht="27" customHeight="1" spans="1:4">
      <c r="A2" s="130" t="s">
        <v>28</v>
      </c>
      <c r="B2" s="130"/>
      <c r="C2" s="130"/>
      <c r="D2" s="130"/>
    </row>
    <row r="3" s="17" customFormat="1" ht="23" customHeight="1" spans="1:4">
      <c r="A3" s="89"/>
      <c r="B3" s="131" t="s">
        <v>63</v>
      </c>
      <c r="C3" s="131"/>
      <c r="D3" s="131"/>
    </row>
    <row r="4" s="128" customFormat="1" ht="36" customHeight="1" spans="1:4">
      <c r="A4" s="132" t="s">
        <v>64</v>
      </c>
      <c r="B4" s="132" t="s">
        <v>67</v>
      </c>
      <c r="C4" s="132" t="s">
        <v>66</v>
      </c>
      <c r="D4" s="133" t="s">
        <v>96</v>
      </c>
    </row>
    <row r="5" s="128" customFormat="1" ht="30" customHeight="1" spans="1:4">
      <c r="A5" s="134" t="s">
        <v>68</v>
      </c>
      <c r="B5" s="135" t="s">
        <v>1452</v>
      </c>
      <c r="C5" s="136">
        <f>C6+C11+C12+C13</f>
        <v>60600</v>
      </c>
      <c r="D5" s="137"/>
    </row>
    <row r="6" s="128" customFormat="1" ht="30" customHeight="1" spans="1:4">
      <c r="A6" s="136">
        <v>1</v>
      </c>
      <c r="B6" s="135" t="s">
        <v>1454</v>
      </c>
      <c r="C6" s="136">
        <f>C7</f>
        <v>49600</v>
      </c>
      <c r="D6" s="137"/>
    </row>
    <row r="7" s="128" customFormat="1" ht="30" customHeight="1" spans="1:4">
      <c r="A7" s="134"/>
      <c r="B7" s="135" t="s">
        <v>1456</v>
      </c>
      <c r="C7" s="136">
        <f>SUM(C8:C10)</f>
        <v>49600</v>
      </c>
      <c r="D7" s="137"/>
    </row>
    <row r="8" s="128" customFormat="1" ht="30" customHeight="1" spans="1:4">
      <c r="A8" s="134"/>
      <c r="B8" s="135" t="s">
        <v>1458</v>
      </c>
      <c r="C8" s="136">
        <v>27200</v>
      </c>
      <c r="D8" s="137"/>
    </row>
    <row r="9" s="128" customFormat="1" ht="30" customHeight="1" spans="1:4">
      <c r="A9" s="134"/>
      <c r="B9" s="135" t="s">
        <v>1459</v>
      </c>
      <c r="C9" s="136">
        <v>14600</v>
      </c>
      <c r="D9" s="137"/>
    </row>
    <row r="10" s="128" customFormat="1" ht="30" customHeight="1" spans="1:4">
      <c r="A10" s="134"/>
      <c r="B10" s="135" t="s">
        <v>1460</v>
      </c>
      <c r="C10" s="136">
        <v>7800</v>
      </c>
      <c r="D10" s="137"/>
    </row>
    <row r="11" s="128" customFormat="1" ht="30" customHeight="1" spans="1:4">
      <c r="A11" s="136">
        <v>2</v>
      </c>
      <c r="B11" s="135" t="s">
        <v>1461</v>
      </c>
      <c r="C11" s="136">
        <v>400</v>
      </c>
      <c r="D11" s="137"/>
    </row>
    <row r="12" s="128" customFormat="1" ht="30" customHeight="1" spans="1:4">
      <c r="A12" s="136">
        <v>3</v>
      </c>
      <c r="B12" s="135" t="s">
        <v>1462</v>
      </c>
      <c r="C12" s="136">
        <v>600</v>
      </c>
      <c r="D12" s="137"/>
    </row>
    <row r="13" s="128" customFormat="1" ht="30" customHeight="1" spans="1:4">
      <c r="A13" s="136">
        <v>4</v>
      </c>
      <c r="B13" s="71" t="s">
        <v>1463</v>
      </c>
      <c r="C13" s="136">
        <v>10000</v>
      </c>
      <c r="D13" s="137"/>
    </row>
    <row r="14" s="128" customFormat="1" ht="30" customHeight="1" spans="1:4">
      <c r="A14" s="136"/>
      <c r="B14" s="71"/>
      <c r="C14" s="136"/>
      <c r="D14" s="137"/>
    </row>
    <row r="15" s="128" customFormat="1" ht="30" customHeight="1" spans="1:4">
      <c r="A15" s="134" t="s">
        <v>76</v>
      </c>
      <c r="B15" s="135" t="s">
        <v>75</v>
      </c>
      <c r="C15" s="136">
        <v>6000</v>
      </c>
      <c r="D15" s="137"/>
    </row>
    <row r="16" s="128" customFormat="1" ht="30" customHeight="1" spans="1:4">
      <c r="A16" s="134" t="s">
        <v>81</v>
      </c>
      <c r="B16" s="135" t="s">
        <v>74</v>
      </c>
      <c r="C16" s="136">
        <v>23683</v>
      </c>
      <c r="D16" s="137"/>
    </row>
    <row r="17" s="128" customFormat="1" ht="30" customHeight="1" spans="1:4">
      <c r="A17" s="134" t="s">
        <v>83</v>
      </c>
      <c r="B17" s="135" t="s">
        <v>1464</v>
      </c>
      <c r="C17" s="136">
        <v>27800</v>
      </c>
      <c r="D17" s="137"/>
    </row>
    <row r="18" s="128" customFormat="1" ht="30" customHeight="1" spans="1:4">
      <c r="A18" s="134" t="s">
        <v>85</v>
      </c>
      <c r="B18" s="138" t="s">
        <v>78</v>
      </c>
      <c r="C18" s="136">
        <v>100</v>
      </c>
      <c r="D18" s="137"/>
    </row>
    <row r="19" s="128" customFormat="1" ht="41" customHeight="1" spans="1:4">
      <c r="A19" s="139"/>
      <c r="B19" s="139" t="s">
        <v>89</v>
      </c>
      <c r="C19" s="140">
        <f>C5+C16+C15+C17+C18</f>
        <v>118183</v>
      </c>
      <c r="D19" s="141"/>
    </row>
    <row r="20" s="128" customFormat="1" ht="45" customHeight="1" spans="1:4">
      <c r="A20" s="142"/>
      <c r="B20" s="142"/>
      <c r="C20" s="143"/>
      <c r="D20" s="142"/>
    </row>
    <row r="21" s="128" customFormat="1" ht="32.1" customHeight="1" spans="1:4">
      <c r="A21" s="142"/>
      <c r="B21" s="142"/>
      <c r="C21" s="143"/>
      <c r="D21" s="142"/>
    </row>
    <row r="22" s="17" customFormat="1" ht="28" customHeight="1" spans="1:4">
      <c r="A22" s="144"/>
      <c r="B22" s="144"/>
      <c r="C22" s="144"/>
      <c r="D22" s="144"/>
    </row>
    <row r="23" s="17" customFormat="1" ht="13.5" spans="1:4">
      <c r="A23" s="89"/>
      <c r="B23" s="145"/>
      <c r="C23" s="146"/>
      <c r="D23" s="147"/>
    </row>
    <row r="24" s="17" customFormat="1" ht="13.5" spans="1:4">
      <c r="A24" s="89"/>
      <c r="B24" s="145"/>
      <c r="C24" s="146"/>
      <c r="D24" s="147"/>
    </row>
    <row r="25" s="17" customFormat="1" ht="13.5" spans="1:4">
      <c r="A25" s="89"/>
      <c r="B25" s="145"/>
      <c r="C25" s="146"/>
      <c r="D25" s="147"/>
    </row>
    <row r="26" s="17" customFormat="1" ht="13.5" spans="1:4">
      <c r="A26" s="89"/>
      <c r="B26" s="145"/>
      <c r="C26" s="146"/>
      <c r="D26" s="147"/>
    </row>
    <row r="27" s="17" customFormat="1" ht="13.5" spans="1:3">
      <c r="A27" s="148"/>
      <c r="B27" s="149"/>
      <c r="C27" s="150"/>
    </row>
    <row r="28" s="17" customFormat="1" ht="13.5" spans="1:3">
      <c r="A28" s="148"/>
      <c r="B28" s="149"/>
      <c r="C28" s="150"/>
    </row>
    <row r="29" s="17" customFormat="1" ht="13.5" spans="1:3">
      <c r="A29" s="148"/>
      <c r="B29" s="149"/>
      <c r="C29" s="150"/>
    </row>
    <row r="30" s="17" customFormat="1" ht="13.5" spans="1:3">
      <c r="A30" s="148"/>
      <c r="B30" s="149"/>
      <c r="C30" s="150"/>
    </row>
    <row r="31" s="17" customFormat="1" ht="13.5" spans="1:3">
      <c r="A31" s="148"/>
      <c r="B31" s="149"/>
      <c r="C31" s="150"/>
    </row>
    <row r="32" s="17" customFormat="1" ht="13.5" spans="1:3">
      <c r="A32" s="148"/>
      <c r="B32" s="149"/>
      <c r="C32" s="150"/>
    </row>
    <row r="33" s="17" customFormat="1" ht="13.5" spans="1:3">
      <c r="A33" s="86"/>
      <c r="C33" s="129"/>
    </row>
    <row r="34" s="17" customFormat="1" ht="13.5" spans="1:3">
      <c r="A34" s="86"/>
      <c r="C34" s="129"/>
    </row>
    <row r="35" s="17" customFormat="1" ht="13.5" spans="1:3">
      <c r="A35" s="86"/>
      <c r="C35" s="129"/>
    </row>
    <row r="36" s="17" customFormat="1" ht="13.5" spans="1:3">
      <c r="A36" s="86"/>
      <c r="C36" s="129"/>
    </row>
    <row r="37" s="17" customFormat="1" ht="13.5" spans="1:3">
      <c r="A37" s="86"/>
      <c r="C37" s="129"/>
    </row>
    <row r="38" s="17" customFormat="1" ht="13.5" spans="1:3">
      <c r="A38" s="86"/>
      <c r="C38" s="129"/>
    </row>
    <row r="39" s="17" customFormat="1" ht="13.5" spans="1:3">
      <c r="A39" s="86"/>
      <c r="C39" s="129"/>
    </row>
    <row r="40" s="17" customFormat="1" ht="13.5" spans="1:3">
      <c r="A40" s="86"/>
      <c r="C40" s="129"/>
    </row>
    <row r="41" s="17" customFormat="1" ht="13.5" spans="1:3">
      <c r="A41" s="86"/>
      <c r="C41" s="129"/>
    </row>
    <row r="42" s="17" customFormat="1" ht="13.5" spans="1:3">
      <c r="A42" s="86"/>
      <c r="C42" s="129"/>
    </row>
    <row r="43" s="17" customFormat="1" ht="13.5" spans="1:3">
      <c r="A43" s="86"/>
      <c r="C43" s="129"/>
    </row>
    <row r="44" s="17" customFormat="1" ht="13.5" spans="1:3">
      <c r="A44" s="86"/>
      <c r="C44" s="129"/>
    </row>
    <row r="45" s="17" customFormat="1" ht="13.5" spans="1:3">
      <c r="A45" s="86"/>
      <c r="C45" s="129"/>
    </row>
    <row r="46" s="17" customFormat="1" ht="13.5" spans="1:3">
      <c r="A46" s="86"/>
      <c r="C46" s="129"/>
    </row>
    <row r="47" s="17" customFormat="1" ht="13.5" spans="1:3">
      <c r="A47" s="86"/>
      <c r="C47" s="129"/>
    </row>
    <row r="48" s="17" customFormat="1" ht="13.5" spans="1:3">
      <c r="A48" s="86"/>
      <c r="C48" s="129"/>
    </row>
    <row r="49" s="17" customFormat="1" ht="13.5" spans="1:3">
      <c r="A49" s="86"/>
      <c r="C49" s="129"/>
    </row>
    <row r="50" s="17" customFormat="1" ht="13.5" spans="1:3">
      <c r="A50" s="86"/>
      <c r="C50" s="129"/>
    </row>
    <row r="51" s="17" customFormat="1" ht="13.5" spans="1:3">
      <c r="A51" s="86"/>
      <c r="C51" s="129"/>
    </row>
    <row r="52" s="17" customFormat="1" ht="13.5" spans="1:3">
      <c r="A52" s="86"/>
      <c r="C52" s="129"/>
    </row>
    <row r="53" s="17" customFormat="1" ht="13.5" spans="1:3">
      <c r="A53" s="86"/>
      <c r="C53" s="129"/>
    </row>
    <row r="54" s="17" customFormat="1" ht="13.5" spans="1:3">
      <c r="A54" s="86"/>
      <c r="C54" s="129"/>
    </row>
    <row r="55" s="17" customFormat="1" ht="13.5" spans="1:3">
      <c r="A55" s="86"/>
      <c r="C55" s="129"/>
    </row>
    <row r="56" s="17" customFormat="1" ht="13.5" spans="1:3">
      <c r="A56" s="86"/>
      <c r="C56" s="129"/>
    </row>
    <row r="57" s="17" customFormat="1" ht="13.5" spans="1:3">
      <c r="A57" s="86"/>
      <c r="C57" s="129"/>
    </row>
    <row r="58" s="17" customFormat="1" ht="13.5" spans="1:3">
      <c r="A58" s="86"/>
      <c r="C58" s="129"/>
    </row>
    <row r="59" s="17" customFormat="1" ht="13.5" spans="1:3">
      <c r="A59" s="86"/>
      <c r="C59" s="129"/>
    </row>
    <row r="60" s="17" customFormat="1" ht="13.5" spans="1:3">
      <c r="A60" s="86"/>
      <c r="C60" s="129"/>
    </row>
    <row r="61" s="17" customFormat="1" ht="13.5" spans="1:3">
      <c r="A61" s="86"/>
      <c r="C61" s="129"/>
    </row>
    <row r="62" s="17" customFormat="1" ht="13.5" spans="1:3">
      <c r="A62" s="86"/>
      <c r="C62" s="129"/>
    </row>
    <row r="63" s="17" customFormat="1" ht="13.5" spans="1:3">
      <c r="A63" s="86"/>
      <c r="C63" s="129"/>
    </row>
    <row r="64" s="17" customFormat="1" ht="13.5" spans="1:3">
      <c r="A64" s="86"/>
      <c r="C64" s="129"/>
    </row>
    <row r="65" s="17" customFormat="1" ht="13.5" spans="1:3">
      <c r="A65" s="86"/>
      <c r="C65" s="129"/>
    </row>
    <row r="66" s="17" customFormat="1" ht="13.5" spans="1:3">
      <c r="A66" s="86"/>
      <c r="C66" s="129"/>
    </row>
    <row r="67" s="17" customFormat="1" ht="13.5" spans="1:3">
      <c r="A67" s="86"/>
      <c r="C67" s="129"/>
    </row>
    <row r="68" s="17" customFormat="1" ht="13.5" spans="1:3">
      <c r="A68" s="86"/>
      <c r="C68" s="129"/>
    </row>
    <row r="69" s="17" customFormat="1" ht="13.5" spans="1:3">
      <c r="A69" s="86"/>
      <c r="C69" s="129"/>
    </row>
    <row r="70" s="17" customFormat="1" ht="13.5" spans="1:3">
      <c r="A70" s="86"/>
      <c r="C70" s="129"/>
    </row>
    <row r="71" s="17" customFormat="1" ht="13.5" spans="1:3">
      <c r="A71" s="86"/>
      <c r="C71" s="129"/>
    </row>
    <row r="72" s="17" customFormat="1" ht="13.5" spans="1:3">
      <c r="A72" s="86"/>
      <c r="C72" s="129"/>
    </row>
    <row r="73" s="17" customFormat="1" ht="13.5" spans="1:3">
      <c r="A73" s="86"/>
      <c r="C73" s="129"/>
    </row>
    <row r="74" s="17" customFormat="1" ht="13.5" spans="1:3">
      <c r="A74" s="86"/>
      <c r="C74" s="129"/>
    </row>
    <row r="75" s="17" customFormat="1" ht="13.5" spans="1:3">
      <c r="A75" s="86"/>
      <c r="C75" s="129"/>
    </row>
    <row r="76" s="17" customFormat="1" ht="13.5" spans="1:3">
      <c r="A76" s="86"/>
      <c r="C76" s="129"/>
    </row>
    <row r="77" s="17" customFormat="1" ht="13.5" spans="1:3">
      <c r="A77" s="86"/>
      <c r="C77" s="129"/>
    </row>
    <row r="78" s="17" customFormat="1" ht="13.5" spans="1:3">
      <c r="A78" s="86"/>
      <c r="C78" s="129"/>
    </row>
    <row r="79" s="17" customFormat="1" ht="13.5" spans="1:3">
      <c r="A79" s="86"/>
      <c r="C79" s="129"/>
    </row>
    <row r="80" s="17" customFormat="1" ht="13.5" spans="1:3">
      <c r="A80" s="86"/>
      <c r="C80" s="129"/>
    </row>
    <row r="81" s="17" customFormat="1" ht="13.5" spans="1:3">
      <c r="A81" s="86"/>
      <c r="C81" s="129"/>
    </row>
    <row r="82" s="17" customFormat="1" ht="13.5" spans="1:3">
      <c r="A82" s="86"/>
      <c r="C82" s="129"/>
    </row>
    <row r="83" s="17" customFormat="1" ht="13.5" spans="1:3">
      <c r="A83" s="86"/>
      <c r="C83" s="129"/>
    </row>
    <row r="84" s="17" customFormat="1" ht="13.5" spans="1:3">
      <c r="A84" s="86"/>
      <c r="C84" s="129"/>
    </row>
    <row r="85" s="17" customFormat="1" ht="13.5" spans="1:3">
      <c r="A85" s="86"/>
      <c r="C85" s="129"/>
    </row>
    <row r="86" s="17" customFormat="1" ht="13.5" spans="1:3">
      <c r="A86" s="86"/>
      <c r="C86" s="129"/>
    </row>
    <row r="87" s="17" customFormat="1" ht="13.5" spans="1:3">
      <c r="A87" s="86"/>
      <c r="C87" s="129"/>
    </row>
    <row r="88" s="17" customFormat="1" ht="13.5" spans="1:3">
      <c r="A88" s="86"/>
      <c r="C88" s="129"/>
    </row>
    <row r="89" s="17" customFormat="1" ht="13.5" spans="1:3">
      <c r="A89" s="86"/>
      <c r="C89" s="129"/>
    </row>
    <row r="90" s="17" customFormat="1" ht="13.5" spans="1:3">
      <c r="A90" s="86"/>
      <c r="C90" s="129"/>
    </row>
    <row r="91" s="17" customFormat="1" ht="13.5" spans="1:3">
      <c r="A91" s="86"/>
      <c r="C91" s="129"/>
    </row>
    <row r="92" s="17" customFormat="1" ht="13.5" spans="1:3">
      <c r="A92" s="86"/>
      <c r="C92" s="129"/>
    </row>
    <row r="93" s="17" customFormat="1" ht="13.5" spans="1:3">
      <c r="A93" s="86"/>
      <c r="C93" s="129"/>
    </row>
    <row r="94" s="17" customFormat="1" ht="13.5" spans="1:3">
      <c r="A94" s="86"/>
      <c r="C94" s="129"/>
    </row>
    <row r="95" s="17" customFormat="1" ht="13.5" spans="1:3">
      <c r="A95" s="86"/>
      <c r="C95" s="129"/>
    </row>
    <row r="96" s="17" customFormat="1" ht="13.5" spans="1:3">
      <c r="A96" s="86"/>
      <c r="C96" s="129"/>
    </row>
    <row r="97" s="17" customFormat="1" ht="13.5" spans="1:3">
      <c r="A97" s="86"/>
      <c r="C97" s="129"/>
    </row>
    <row r="98" s="17" customFormat="1" ht="13.5" spans="1:3">
      <c r="A98" s="86"/>
      <c r="C98" s="129"/>
    </row>
    <row r="99" s="17" customFormat="1" ht="13.5" spans="1:3">
      <c r="A99" s="86"/>
      <c r="C99" s="129"/>
    </row>
    <row r="100" s="17" customFormat="1" ht="13.5" spans="1:3">
      <c r="A100" s="86"/>
      <c r="C100" s="129"/>
    </row>
    <row r="101" s="17" customFormat="1" ht="13.5" spans="1:3">
      <c r="A101" s="86"/>
      <c r="C101" s="129"/>
    </row>
    <row r="102" s="17" customFormat="1" ht="13.5" spans="1:3">
      <c r="A102" s="86"/>
      <c r="C102" s="129"/>
    </row>
    <row r="103" s="17" customFormat="1" ht="13.5" spans="1:3">
      <c r="A103" s="86"/>
      <c r="C103" s="129"/>
    </row>
    <row r="104" s="17" customFormat="1" ht="13.5" spans="1:3">
      <c r="A104" s="86"/>
      <c r="C104" s="129"/>
    </row>
    <row r="105" s="17" customFormat="1" ht="13.5" spans="1:3">
      <c r="A105" s="86"/>
      <c r="C105" s="129"/>
    </row>
    <row r="106" s="17" customFormat="1" ht="13.5" spans="1:3">
      <c r="A106" s="86"/>
      <c r="C106" s="129"/>
    </row>
    <row r="107" s="17" customFormat="1" ht="13.5" spans="1:3">
      <c r="A107" s="86"/>
      <c r="C107" s="129"/>
    </row>
    <row r="108" s="17" customFormat="1" ht="13.5" spans="1:3">
      <c r="A108" s="86"/>
      <c r="C108" s="129"/>
    </row>
    <row r="109" s="17" customFormat="1" ht="13.5" spans="1:3">
      <c r="A109" s="86"/>
      <c r="C109" s="129"/>
    </row>
    <row r="110" s="17" customFormat="1" ht="13.5" spans="1:3">
      <c r="A110" s="86"/>
      <c r="C110" s="129"/>
    </row>
    <row r="111" s="17" customFormat="1" ht="13.5" spans="1:3">
      <c r="A111" s="86"/>
      <c r="C111" s="129"/>
    </row>
    <row r="112" s="17" customFormat="1" ht="13.5" spans="1:3">
      <c r="A112" s="86"/>
      <c r="C112" s="129"/>
    </row>
    <row r="113" s="17" customFormat="1" ht="13.5" spans="1:3">
      <c r="A113" s="86"/>
      <c r="C113" s="129"/>
    </row>
    <row r="114" s="17" customFormat="1" ht="13.5" spans="1:3">
      <c r="A114" s="86"/>
      <c r="C114" s="129"/>
    </row>
    <row r="115" s="17" customFormat="1" ht="13.5" spans="1:3">
      <c r="A115" s="86"/>
      <c r="C115" s="129"/>
    </row>
    <row r="116" s="17" customFormat="1" ht="13.5" spans="1:3">
      <c r="A116" s="86"/>
      <c r="C116" s="129"/>
    </row>
    <row r="117" s="17" customFormat="1" ht="13.5" spans="1:3">
      <c r="A117" s="86"/>
      <c r="C117" s="129"/>
    </row>
    <row r="118" s="17" customFormat="1" ht="13.5" spans="1:3">
      <c r="A118" s="86"/>
      <c r="C118" s="129"/>
    </row>
    <row r="119" s="17" customFormat="1" ht="13.5" spans="1:3">
      <c r="A119" s="86"/>
      <c r="C119" s="129"/>
    </row>
    <row r="120" s="17" customFormat="1" ht="13.5" spans="1:3">
      <c r="A120" s="86"/>
      <c r="C120" s="129"/>
    </row>
    <row r="121" s="17" customFormat="1" ht="13.5" spans="1:3">
      <c r="A121" s="86"/>
      <c r="C121" s="129"/>
    </row>
    <row r="122" s="17" customFormat="1" ht="13.5" spans="1:3">
      <c r="A122" s="86"/>
      <c r="C122" s="129"/>
    </row>
    <row r="123" s="17" customFormat="1" ht="13.5" spans="1:3">
      <c r="A123" s="86"/>
      <c r="C123" s="129"/>
    </row>
    <row r="124" s="17" customFormat="1" ht="13.5" spans="1:3">
      <c r="A124" s="86"/>
      <c r="C124" s="129"/>
    </row>
    <row r="125" s="17" customFormat="1" ht="13.5" spans="1:3">
      <c r="A125" s="86"/>
      <c r="C125" s="129"/>
    </row>
    <row r="126" s="17" customFormat="1" ht="13.5" spans="1:3">
      <c r="A126" s="86"/>
      <c r="C126" s="129"/>
    </row>
    <row r="127" s="17" customFormat="1" ht="13.5" spans="1:3">
      <c r="A127" s="86"/>
      <c r="C127" s="129"/>
    </row>
    <row r="128" s="17" customFormat="1" ht="13.5" spans="1:3">
      <c r="A128" s="86"/>
      <c r="C128" s="129"/>
    </row>
    <row r="129" s="17" customFormat="1" ht="13.5" spans="1:3">
      <c r="A129" s="86"/>
      <c r="C129" s="129"/>
    </row>
    <row r="130" s="17" customFormat="1" ht="13.5" spans="1:3">
      <c r="A130" s="86"/>
      <c r="C130" s="129"/>
    </row>
    <row r="131" s="17" customFormat="1" ht="13.5" spans="1:3">
      <c r="A131" s="86"/>
      <c r="C131" s="129"/>
    </row>
    <row r="132" s="17" customFormat="1" ht="13.5" spans="1:3">
      <c r="A132" s="86"/>
      <c r="C132" s="129"/>
    </row>
    <row r="133" s="17" customFormat="1" ht="13.5" spans="1:3">
      <c r="A133" s="86"/>
      <c r="C133" s="129"/>
    </row>
    <row r="134" s="17" customFormat="1" ht="13.5" spans="1:3">
      <c r="A134" s="86"/>
      <c r="C134" s="129"/>
    </row>
    <row r="135" s="17" customFormat="1" ht="13.5" spans="1:3">
      <c r="A135" s="86"/>
      <c r="C135" s="129"/>
    </row>
    <row r="136" s="17" customFormat="1" ht="13.5" spans="1:3">
      <c r="A136" s="86"/>
      <c r="C136" s="129"/>
    </row>
    <row r="137" s="17" customFormat="1" ht="13.5" spans="1:3">
      <c r="A137" s="86"/>
      <c r="C137" s="129"/>
    </row>
    <row r="138" s="17" customFormat="1" ht="13.5" spans="1:3">
      <c r="A138" s="86"/>
      <c r="C138" s="129"/>
    </row>
    <row r="139" s="17" customFormat="1" ht="13.5" spans="1:3">
      <c r="A139" s="86"/>
      <c r="C139" s="129"/>
    </row>
    <row r="140" s="17" customFormat="1" ht="13.5" spans="1:3">
      <c r="A140" s="86"/>
      <c r="C140" s="129"/>
    </row>
    <row r="141" s="17" customFormat="1" ht="13.5" spans="1:3">
      <c r="A141" s="86"/>
      <c r="C141" s="129"/>
    </row>
    <row r="142" s="17" customFormat="1" ht="13.5" spans="1:3">
      <c r="A142" s="86"/>
      <c r="C142" s="129"/>
    </row>
    <row r="143" s="17" customFormat="1" ht="13.5" spans="1:3">
      <c r="A143" s="86"/>
      <c r="C143" s="129"/>
    </row>
    <row r="144" s="17" customFormat="1" ht="13.5" spans="1:3">
      <c r="A144" s="86"/>
      <c r="C144" s="129"/>
    </row>
    <row r="145" s="17" customFormat="1" ht="13.5" spans="1:3">
      <c r="A145" s="86"/>
      <c r="C145" s="129"/>
    </row>
    <row r="146" s="17" customFormat="1" ht="13.5" spans="1:3">
      <c r="A146" s="86"/>
      <c r="C146" s="129"/>
    </row>
    <row r="147" s="17" customFormat="1" ht="13.5" spans="1:3">
      <c r="A147" s="86"/>
      <c r="C147" s="129"/>
    </row>
    <row r="148" s="17" customFormat="1" ht="13.5" spans="1:3">
      <c r="A148" s="86"/>
      <c r="C148" s="129"/>
    </row>
    <row r="149" s="17" customFormat="1" ht="13.5" spans="1:3">
      <c r="A149" s="86"/>
      <c r="C149" s="129"/>
    </row>
    <row r="150" s="17" customFormat="1" ht="13.5" spans="1:3">
      <c r="A150" s="86"/>
      <c r="C150" s="129"/>
    </row>
    <row r="151" s="17" customFormat="1" ht="13.5" spans="1:3">
      <c r="A151" s="86"/>
      <c r="C151" s="129"/>
    </row>
    <row r="152" s="17" customFormat="1" ht="13.5" spans="1:3">
      <c r="A152" s="86"/>
      <c r="C152" s="129"/>
    </row>
    <row r="153" s="17" customFormat="1" ht="13.5" spans="1:3">
      <c r="A153" s="86"/>
      <c r="C153" s="129"/>
    </row>
    <row r="154" s="17" customFormat="1" ht="13.5" spans="1:3">
      <c r="A154" s="86"/>
      <c r="C154" s="129"/>
    </row>
    <row r="155" s="17" customFormat="1" ht="13.5" spans="1:3">
      <c r="A155" s="86"/>
      <c r="C155" s="129"/>
    </row>
    <row r="156" s="17" customFormat="1" ht="13.5" spans="1:3">
      <c r="A156" s="86"/>
      <c r="C156" s="129"/>
    </row>
    <row r="157" s="17" customFormat="1" ht="13.5" spans="1:3">
      <c r="A157" s="86"/>
      <c r="C157" s="129"/>
    </row>
    <row r="158" s="17" customFormat="1" ht="13.5" spans="1:3">
      <c r="A158" s="86"/>
      <c r="C158" s="129"/>
    </row>
    <row r="159" s="17" customFormat="1" ht="13.5" spans="1:3">
      <c r="A159" s="86"/>
      <c r="C159" s="129"/>
    </row>
    <row r="160" s="17" customFormat="1" ht="13.5" spans="1:3">
      <c r="A160" s="86"/>
      <c r="C160" s="129"/>
    </row>
    <row r="161" s="17" customFormat="1" ht="13.5" spans="1:3">
      <c r="A161" s="86"/>
      <c r="C161" s="129"/>
    </row>
    <row r="162" s="17" customFormat="1" ht="13.5" spans="1:3">
      <c r="A162" s="86"/>
      <c r="C162" s="129"/>
    </row>
    <row r="163" s="17" customFormat="1" ht="13.5" spans="1:3">
      <c r="A163" s="86"/>
      <c r="C163" s="129"/>
    </row>
    <row r="164" s="17" customFormat="1" ht="13.5" spans="1:3">
      <c r="A164" s="86"/>
      <c r="C164" s="129"/>
    </row>
    <row r="165" s="17" customFormat="1" ht="13.5" spans="1:3">
      <c r="A165" s="86"/>
      <c r="C165" s="129"/>
    </row>
    <row r="166" s="17" customFormat="1" ht="13.5" spans="1:3">
      <c r="A166" s="86"/>
      <c r="C166" s="129"/>
    </row>
    <row r="167" s="17" customFormat="1" ht="13.5" spans="1:3">
      <c r="A167" s="86"/>
      <c r="C167" s="129"/>
    </row>
    <row r="168" s="17" customFormat="1" ht="13.5" spans="1:3">
      <c r="A168" s="86"/>
      <c r="C168" s="129"/>
    </row>
    <row r="169" s="17" customFormat="1" ht="13.5" spans="1:3">
      <c r="A169" s="86"/>
      <c r="C169" s="129"/>
    </row>
    <row r="170" s="17" customFormat="1" ht="13.5" spans="1:3">
      <c r="A170" s="86"/>
      <c r="C170" s="129"/>
    </row>
    <row r="171" s="17" customFormat="1" ht="13.5" spans="1:3">
      <c r="A171" s="86"/>
      <c r="C171" s="129"/>
    </row>
    <row r="172" s="17" customFormat="1" ht="13.5" spans="1:3">
      <c r="A172" s="86"/>
      <c r="C172" s="129"/>
    </row>
    <row r="173" s="17" customFormat="1" ht="13.5" spans="1:3">
      <c r="A173" s="86"/>
      <c r="C173" s="129"/>
    </row>
    <row r="174" s="17" customFormat="1" ht="13.5" spans="1:3">
      <c r="A174" s="86"/>
      <c r="C174" s="129"/>
    </row>
    <row r="175" s="17" customFormat="1" ht="13.5" spans="1:3">
      <c r="A175" s="86"/>
      <c r="C175" s="129"/>
    </row>
    <row r="176" s="17" customFormat="1" ht="13.5" spans="1:3">
      <c r="A176" s="86"/>
      <c r="C176" s="129"/>
    </row>
    <row r="177" s="17" customFormat="1" ht="13.5" spans="1:3">
      <c r="A177" s="86"/>
      <c r="C177" s="129"/>
    </row>
    <row r="178" s="17" customFormat="1" ht="13.5" spans="1:3">
      <c r="A178" s="86"/>
      <c r="C178" s="129"/>
    </row>
    <row r="179" s="17" customFormat="1" ht="13.5" spans="1:3">
      <c r="A179" s="86"/>
      <c r="C179" s="129"/>
    </row>
    <row r="180" s="17" customFormat="1" ht="13.5" spans="1:3">
      <c r="A180" s="86"/>
      <c r="C180" s="129"/>
    </row>
    <row r="181" s="17" customFormat="1" ht="13.5" spans="1:3">
      <c r="A181" s="86"/>
      <c r="C181" s="129"/>
    </row>
    <row r="182" s="17" customFormat="1" ht="13.5" spans="1:3">
      <c r="A182" s="86"/>
      <c r="C182" s="129"/>
    </row>
    <row r="183" s="17" customFormat="1" ht="13.5" spans="1:3">
      <c r="A183" s="86"/>
      <c r="C183" s="129"/>
    </row>
    <row r="184" s="17" customFormat="1" ht="13.5" spans="1:3">
      <c r="A184" s="86"/>
      <c r="C184" s="129"/>
    </row>
    <row r="185" s="17" customFormat="1" ht="13.5" spans="1:3">
      <c r="A185" s="86"/>
      <c r="C185" s="129"/>
    </row>
    <row r="186" s="17" customFormat="1" ht="13.5" spans="1:3">
      <c r="A186" s="86"/>
      <c r="C186" s="129"/>
    </row>
    <row r="187" s="17" customFormat="1" ht="13.5" spans="1:3">
      <c r="A187" s="86"/>
      <c r="C187" s="129"/>
    </row>
    <row r="188" s="17" customFormat="1" ht="13.5" spans="1:3">
      <c r="A188" s="86"/>
      <c r="C188" s="129"/>
    </row>
    <row r="189" s="17" customFormat="1" ht="13.5" spans="1:3">
      <c r="A189" s="86"/>
      <c r="C189" s="129"/>
    </row>
    <row r="190" s="17" customFormat="1" ht="13.5" spans="1:3">
      <c r="A190" s="86"/>
      <c r="C190" s="129"/>
    </row>
    <row r="191" s="17" customFormat="1" ht="13.5" spans="1:3">
      <c r="A191" s="86"/>
      <c r="C191" s="129"/>
    </row>
    <row r="192" s="17" customFormat="1" ht="13.5" spans="1:3">
      <c r="A192" s="86"/>
      <c r="C192" s="129"/>
    </row>
    <row r="193" s="17" customFormat="1" ht="13.5" spans="1:3">
      <c r="A193" s="86"/>
      <c r="C193" s="129"/>
    </row>
    <row r="194" s="17" customFormat="1" ht="13.5" spans="1:3">
      <c r="A194" s="86"/>
      <c r="C194" s="129"/>
    </row>
    <row r="195" s="17" customFormat="1" ht="13.5" spans="1:3">
      <c r="A195" s="86"/>
      <c r="C195" s="129"/>
    </row>
    <row r="196" s="17" customFormat="1" ht="13.5" spans="1:3">
      <c r="A196" s="86"/>
      <c r="C196" s="129"/>
    </row>
    <row r="197" s="17" customFormat="1" ht="13.5" spans="1:3">
      <c r="A197" s="86"/>
      <c r="C197" s="129"/>
    </row>
    <row r="198" s="17" customFormat="1" ht="13.5" spans="1:3">
      <c r="A198" s="86"/>
      <c r="C198" s="129"/>
    </row>
    <row r="199" s="17" customFormat="1" ht="13.5" spans="1:3">
      <c r="A199" s="86"/>
      <c r="C199" s="129"/>
    </row>
    <row r="200" s="17" customFormat="1" ht="13.5" spans="1:3">
      <c r="A200" s="86"/>
      <c r="C200" s="129"/>
    </row>
    <row r="201" s="17" customFormat="1" ht="13.5" spans="1:3">
      <c r="A201" s="86"/>
      <c r="C201" s="129"/>
    </row>
    <row r="202" s="17" customFormat="1" ht="13.5" spans="1:3">
      <c r="A202" s="86"/>
      <c r="C202" s="129"/>
    </row>
    <row r="203" s="17" customFormat="1" ht="13.5" spans="1:3">
      <c r="A203" s="86"/>
      <c r="C203" s="129"/>
    </row>
    <row r="204" s="17" customFormat="1" ht="13.5" spans="1:3">
      <c r="A204" s="86"/>
      <c r="C204" s="129"/>
    </row>
    <row r="205" s="17" customFormat="1" ht="13.5" spans="1:3">
      <c r="A205" s="86"/>
      <c r="C205" s="129"/>
    </row>
    <row r="206" s="17" customFormat="1" ht="13.5" spans="1:3">
      <c r="A206" s="86"/>
      <c r="C206" s="129"/>
    </row>
    <row r="207" s="17" customFormat="1" ht="13.5" spans="1:3">
      <c r="A207" s="86"/>
      <c r="C207" s="129"/>
    </row>
    <row r="208" s="17" customFormat="1" ht="13.5" spans="1:3">
      <c r="A208" s="86"/>
      <c r="C208" s="129"/>
    </row>
    <row r="209" s="17" customFormat="1" ht="13.5" spans="1:3">
      <c r="A209" s="86"/>
      <c r="C209" s="129"/>
    </row>
    <row r="210" s="17" customFormat="1" ht="13.5" spans="1:3">
      <c r="A210" s="86"/>
      <c r="C210" s="129"/>
    </row>
    <row r="211" s="17" customFormat="1" ht="13.5" spans="1:3">
      <c r="A211" s="86"/>
      <c r="C211" s="129"/>
    </row>
    <row r="212" s="17" customFormat="1" ht="13.5" spans="1:3">
      <c r="A212" s="86"/>
      <c r="C212" s="129"/>
    </row>
    <row r="213" s="17" customFormat="1" ht="13.5" spans="1:3">
      <c r="A213" s="86"/>
      <c r="C213" s="129"/>
    </row>
    <row r="214" s="17" customFormat="1" ht="13.5" spans="1:3">
      <c r="A214" s="86"/>
      <c r="C214" s="129"/>
    </row>
    <row r="215" s="17" customFormat="1" ht="13.5" spans="1:3">
      <c r="A215" s="86"/>
      <c r="C215" s="129"/>
    </row>
    <row r="216" s="17" customFormat="1" ht="13.5" spans="1:3">
      <c r="A216" s="86"/>
      <c r="C216" s="129"/>
    </row>
    <row r="217" s="17" customFormat="1" ht="13.5" spans="1:3">
      <c r="A217" s="86"/>
      <c r="C217" s="129"/>
    </row>
    <row r="218" s="17" customFormat="1" ht="13.5" spans="1:3">
      <c r="A218" s="86"/>
      <c r="C218" s="129"/>
    </row>
    <row r="219" s="17" customFormat="1" ht="13.5" spans="1:3">
      <c r="A219" s="86"/>
      <c r="C219" s="129"/>
    </row>
    <row r="220" s="17" customFormat="1" ht="13.5" spans="1:3">
      <c r="A220" s="86"/>
      <c r="C220" s="129"/>
    </row>
    <row r="221" s="17" customFormat="1" ht="13.5" spans="1:3">
      <c r="A221" s="86"/>
      <c r="C221" s="129"/>
    </row>
    <row r="222" s="17" customFormat="1" ht="13.5" spans="1:3">
      <c r="A222" s="86"/>
      <c r="C222" s="129"/>
    </row>
    <row r="223" s="17" customFormat="1" ht="13.5" spans="1:3">
      <c r="A223" s="86"/>
      <c r="C223" s="129"/>
    </row>
    <row r="224" s="17" customFormat="1" ht="13.5" spans="1:3">
      <c r="A224" s="86"/>
      <c r="C224" s="129"/>
    </row>
    <row r="225" s="17" customFormat="1" ht="13.5" spans="1:3">
      <c r="A225" s="86"/>
      <c r="C225" s="129"/>
    </row>
    <row r="226" s="17" customFormat="1" ht="13.5" spans="1:3">
      <c r="A226" s="86"/>
      <c r="C226" s="129"/>
    </row>
    <row r="227" s="17" customFormat="1" ht="13.5" spans="1:3">
      <c r="A227" s="86"/>
      <c r="C227" s="129"/>
    </row>
    <row r="228" s="17" customFormat="1" ht="13.5" spans="1:3">
      <c r="A228" s="86"/>
      <c r="C228" s="129"/>
    </row>
    <row r="229" s="17" customFormat="1" ht="13.5" spans="1:3">
      <c r="A229" s="86"/>
      <c r="C229" s="129"/>
    </row>
    <row r="230" s="17" customFormat="1" ht="13.5" spans="1:3">
      <c r="A230" s="86"/>
      <c r="C230" s="129"/>
    </row>
    <row r="231" s="17" customFormat="1" ht="13.5" spans="1:3">
      <c r="A231" s="86"/>
      <c r="C231" s="129"/>
    </row>
    <row r="232" s="17" customFormat="1" ht="13.5" spans="1:3">
      <c r="A232" s="86"/>
      <c r="C232" s="129"/>
    </row>
    <row r="233" s="17" customFormat="1" ht="13.5" spans="1:3">
      <c r="A233" s="86"/>
      <c r="C233" s="129"/>
    </row>
    <row r="234" s="17" customFormat="1" ht="13.5" spans="1:3">
      <c r="A234" s="86"/>
      <c r="C234" s="129"/>
    </row>
    <row r="235" s="17" customFormat="1" ht="13.5" spans="1:3">
      <c r="A235" s="86"/>
      <c r="C235" s="129"/>
    </row>
    <row r="236" s="17" customFormat="1" ht="13.5" spans="1:3">
      <c r="A236" s="86"/>
      <c r="C236" s="129"/>
    </row>
    <row r="237" s="17" customFormat="1" ht="13.5" spans="1:3">
      <c r="A237" s="86"/>
      <c r="C237" s="129"/>
    </row>
    <row r="238" s="17" customFormat="1" ht="13.5" spans="1:3">
      <c r="A238" s="86"/>
      <c r="C238" s="129"/>
    </row>
    <row r="239" s="17" customFormat="1" ht="13.5" spans="1:3">
      <c r="A239" s="86"/>
      <c r="C239" s="129"/>
    </row>
    <row r="240" s="17" customFormat="1" ht="13.5" spans="1:3">
      <c r="A240" s="86"/>
      <c r="C240" s="129"/>
    </row>
    <row r="241" s="17" customFormat="1" ht="13.5" spans="1:3">
      <c r="A241" s="86"/>
      <c r="C241" s="129"/>
    </row>
    <row r="242" s="17" customFormat="1" ht="13.5" spans="1:3">
      <c r="A242" s="86"/>
      <c r="C242" s="129"/>
    </row>
    <row r="243" s="17" customFormat="1" ht="13.5" spans="1:3">
      <c r="A243" s="86"/>
      <c r="C243" s="129"/>
    </row>
    <row r="244" s="17" customFormat="1" ht="13.5" spans="1:3">
      <c r="A244" s="86"/>
      <c r="C244" s="129"/>
    </row>
    <row r="245" s="17" customFormat="1" ht="13.5" spans="1:3">
      <c r="A245" s="86"/>
      <c r="C245" s="129"/>
    </row>
    <row r="246" s="17" customFormat="1" ht="13.5" spans="1:3">
      <c r="A246" s="86"/>
      <c r="C246" s="129"/>
    </row>
    <row r="247" s="17" customFormat="1" ht="13.5" spans="1:3">
      <c r="A247" s="86"/>
      <c r="C247" s="129"/>
    </row>
    <row r="248" s="17" customFormat="1" ht="13.5" spans="1:3">
      <c r="A248" s="86"/>
      <c r="C248" s="129"/>
    </row>
    <row r="249" s="17" customFormat="1" ht="13.5" spans="1:3">
      <c r="A249" s="86"/>
      <c r="C249" s="129"/>
    </row>
    <row r="250" s="17" customFormat="1" ht="13.5" spans="1:3">
      <c r="A250" s="86"/>
      <c r="C250" s="129"/>
    </row>
    <row r="251" s="17" customFormat="1" ht="13.5" spans="1:3">
      <c r="A251" s="86"/>
      <c r="C251" s="129"/>
    </row>
    <row r="252" s="17" customFormat="1" ht="13.5" spans="1:3">
      <c r="A252" s="86"/>
      <c r="C252" s="129"/>
    </row>
    <row r="253" s="17" customFormat="1" ht="13.5" spans="1:3">
      <c r="A253" s="86"/>
      <c r="C253" s="129"/>
    </row>
    <row r="254" s="17" customFormat="1" ht="13.5" spans="1:3">
      <c r="A254" s="86"/>
      <c r="C254" s="129"/>
    </row>
  </sheetData>
  <mergeCells count="3">
    <mergeCell ref="A2:D2"/>
    <mergeCell ref="B3:D3"/>
    <mergeCell ref="A22:D2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3"/>
  <sheetViews>
    <sheetView workbookViewId="0">
      <selection activeCell="I15" sqref="I15"/>
    </sheetView>
  </sheetViews>
  <sheetFormatPr defaultColWidth="9" defaultRowHeight="14.25" outlineLevelCol="3"/>
  <cols>
    <col min="1" max="1" width="15.875" style="86" customWidth="1"/>
    <col min="2" max="2" width="39.5" style="17" customWidth="1"/>
    <col min="3" max="3" width="18.25" style="129" customWidth="1"/>
    <col min="4" max="4" width="8.625" style="17" customWidth="1"/>
    <col min="5" max="253" width="9" style="17"/>
    <col min="254" max="16384" width="9" style="61"/>
  </cols>
  <sheetData>
    <row r="1" s="17" customFormat="1" ht="13" customHeight="1" spans="1:3">
      <c r="A1" s="86"/>
      <c r="C1" s="129"/>
    </row>
    <row r="2" s="17" customFormat="1" ht="27" customHeight="1" spans="1:4">
      <c r="A2" s="130" t="s">
        <v>30</v>
      </c>
      <c r="B2" s="130"/>
      <c r="C2" s="130"/>
      <c r="D2" s="130"/>
    </row>
    <row r="3" s="17" customFormat="1" ht="23" customHeight="1" spans="1:4">
      <c r="A3" s="89"/>
      <c r="B3" s="131" t="s">
        <v>63</v>
      </c>
      <c r="C3" s="131"/>
      <c r="D3" s="131"/>
    </row>
    <row r="4" s="128" customFormat="1" ht="36" customHeight="1" spans="1:4">
      <c r="A4" s="132" t="s">
        <v>64</v>
      </c>
      <c r="B4" s="132" t="s">
        <v>67</v>
      </c>
      <c r="C4" s="132" t="s">
        <v>66</v>
      </c>
      <c r="D4" s="133" t="s">
        <v>96</v>
      </c>
    </row>
    <row r="5" s="128" customFormat="1" ht="30" customHeight="1" spans="1:4">
      <c r="A5" s="134" t="s">
        <v>68</v>
      </c>
      <c r="B5" s="135" t="s">
        <v>1452</v>
      </c>
      <c r="C5" s="136">
        <f>C6+C11+C12+C13</f>
        <v>60600</v>
      </c>
      <c r="D5" s="137"/>
    </row>
    <row r="6" s="128" customFormat="1" ht="30" customHeight="1" spans="1:4">
      <c r="A6" s="136">
        <v>1</v>
      </c>
      <c r="B6" s="135" t="s">
        <v>1454</v>
      </c>
      <c r="C6" s="136">
        <f>C7</f>
        <v>49600</v>
      </c>
      <c r="D6" s="137"/>
    </row>
    <row r="7" s="128" customFormat="1" ht="30" customHeight="1" spans="1:4">
      <c r="A7" s="134"/>
      <c r="B7" s="135" t="s">
        <v>1456</v>
      </c>
      <c r="C7" s="136">
        <f>SUM(C8:C10)</f>
        <v>49600</v>
      </c>
      <c r="D7" s="137"/>
    </row>
    <row r="8" s="128" customFormat="1" ht="30" customHeight="1" spans="1:4">
      <c r="A8" s="134"/>
      <c r="B8" s="135" t="s">
        <v>1458</v>
      </c>
      <c r="C8" s="136">
        <v>27200</v>
      </c>
      <c r="D8" s="137"/>
    </row>
    <row r="9" s="128" customFormat="1" ht="30" customHeight="1" spans="1:4">
      <c r="A9" s="134"/>
      <c r="B9" s="135" t="s">
        <v>1459</v>
      </c>
      <c r="C9" s="136">
        <v>14600</v>
      </c>
      <c r="D9" s="137"/>
    </row>
    <row r="10" s="128" customFormat="1" ht="30" customHeight="1" spans="1:4">
      <c r="A10" s="134"/>
      <c r="B10" s="135" t="s">
        <v>1460</v>
      </c>
      <c r="C10" s="136">
        <v>7800</v>
      </c>
      <c r="D10" s="137"/>
    </row>
    <row r="11" s="128" customFormat="1" ht="30" customHeight="1" spans="1:4">
      <c r="A11" s="136">
        <v>2</v>
      </c>
      <c r="B11" s="135" t="s">
        <v>1461</v>
      </c>
      <c r="C11" s="136">
        <v>400</v>
      </c>
      <c r="D11" s="137"/>
    </row>
    <row r="12" s="128" customFormat="1" ht="30" customHeight="1" spans="1:4">
      <c r="A12" s="136">
        <v>3</v>
      </c>
      <c r="B12" s="135" t="s">
        <v>1462</v>
      </c>
      <c r="C12" s="136">
        <v>600</v>
      </c>
      <c r="D12" s="137"/>
    </row>
    <row r="13" s="128" customFormat="1" ht="30" customHeight="1" spans="1:4">
      <c r="A13" s="136">
        <v>4</v>
      </c>
      <c r="B13" s="71" t="s">
        <v>1463</v>
      </c>
      <c r="C13" s="136">
        <v>10000</v>
      </c>
      <c r="D13" s="137"/>
    </row>
    <row r="14" s="128" customFormat="1" ht="30" customHeight="1" spans="1:4">
      <c r="A14" s="136"/>
      <c r="B14" s="71"/>
      <c r="C14" s="136"/>
      <c r="D14" s="137"/>
    </row>
    <row r="15" s="128" customFormat="1" ht="30" customHeight="1" spans="1:4">
      <c r="A15" s="134" t="s">
        <v>76</v>
      </c>
      <c r="B15" s="135" t="s">
        <v>75</v>
      </c>
      <c r="C15" s="136">
        <v>6000</v>
      </c>
      <c r="D15" s="137"/>
    </row>
    <row r="16" s="128" customFormat="1" ht="30" customHeight="1" spans="1:4">
      <c r="A16" s="134" t="s">
        <v>81</v>
      </c>
      <c r="B16" s="135" t="s">
        <v>74</v>
      </c>
      <c r="C16" s="136">
        <v>23683</v>
      </c>
      <c r="D16" s="137"/>
    </row>
    <row r="17" s="128" customFormat="1" ht="30" customHeight="1" spans="1:4">
      <c r="A17" s="134" t="s">
        <v>83</v>
      </c>
      <c r="B17" s="135" t="s">
        <v>1464</v>
      </c>
      <c r="C17" s="136">
        <v>27800</v>
      </c>
      <c r="D17" s="137"/>
    </row>
    <row r="18" s="128" customFormat="1" ht="30" customHeight="1" spans="1:4">
      <c r="A18" s="134" t="s">
        <v>85</v>
      </c>
      <c r="B18" s="138" t="s">
        <v>78</v>
      </c>
      <c r="C18" s="136">
        <v>100</v>
      </c>
      <c r="D18" s="137"/>
    </row>
    <row r="19" s="128" customFormat="1" ht="30" customHeight="1" spans="1:4">
      <c r="A19" s="139"/>
      <c r="B19" s="139" t="s">
        <v>89</v>
      </c>
      <c r="C19" s="140">
        <f>C5+C16+C15+C17+C18</f>
        <v>118183</v>
      </c>
      <c r="D19" s="141"/>
    </row>
    <row r="20" s="128" customFormat="1" ht="32.1" customHeight="1" spans="1:4">
      <c r="A20" s="142"/>
      <c r="B20" s="142"/>
      <c r="C20" s="143"/>
      <c r="D20" s="142"/>
    </row>
    <row r="21" s="17" customFormat="1" ht="28" customHeight="1" spans="1:4">
      <c r="A21" s="144"/>
      <c r="B21" s="144"/>
      <c r="C21" s="144"/>
      <c r="D21" s="144"/>
    </row>
    <row r="22" s="17" customFormat="1" ht="13.5" spans="1:4">
      <c r="A22" s="89"/>
      <c r="B22" s="145"/>
      <c r="C22" s="146"/>
      <c r="D22" s="147"/>
    </row>
    <row r="23" s="17" customFormat="1" ht="13.5" spans="1:4">
      <c r="A23" s="89"/>
      <c r="B23" s="145"/>
      <c r="C23" s="146"/>
      <c r="D23" s="147"/>
    </row>
    <row r="24" s="17" customFormat="1" ht="13.5" spans="1:4">
      <c r="A24" s="89"/>
      <c r="B24" s="145"/>
      <c r="C24" s="146"/>
      <c r="D24" s="147"/>
    </row>
    <row r="25" s="17" customFormat="1" ht="13.5" spans="1:4">
      <c r="A25" s="89"/>
      <c r="B25" s="145"/>
      <c r="C25" s="146"/>
      <c r="D25" s="147"/>
    </row>
    <row r="26" s="17" customFormat="1" ht="13.5" spans="1:3">
      <c r="A26" s="148"/>
      <c r="B26" s="149"/>
      <c r="C26" s="150"/>
    </row>
    <row r="27" s="17" customFormat="1" ht="13.5" spans="1:3">
      <c r="A27" s="148"/>
      <c r="B27" s="149"/>
      <c r="C27" s="150"/>
    </row>
    <row r="28" s="17" customFormat="1" ht="13.5" spans="1:3">
      <c r="A28" s="148"/>
      <c r="B28" s="149"/>
      <c r="C28" s="150"/>
    </row>
    <row r="29" s="17" customFormat="1" ht="13.5" spans="1:3">
      <c r="A29" s="148"/>
      <c r="B29" s="149"/>
      <c r="C29" s="150"/>
    </row>
    <row r="30" s="17" customFormat="1" ht="13.5" spans="1:3">
      <c r="A30" s="148"/>
      <c r="B30" s="149"/>
      <c r="C30" s="150"/>
    </row>
    <row r="31" s="17" customFormat="1" ht="13.5" spans="1:3">
      <c r="A31" s="148"/>
      <c r="B31" s="149"/>
      <c r="C31" s="150"/>
    </row>
    <row r="32" s="17" customFormat="1" ht="13.5" spans="1:3">
      <c r="A32" s="86"/>
      <c r="C32" s="129"/>
    </row>
    <row r="33" s="17" customFormat="1" ht="13.5" spans="1:3">
      <c r="A33" s="86"/>
      <c r="C33" s="129"/>
    </row>
    <row r="34" s="17" customFormat="1" ht="13.5" spans="1:3">
      <c r="A34" s="86"/>
      <c r="C34" s="129"/>
    </row>
    <row r="35" s="17" customFormat="1" ht="13.5" spans="1:3">
      <c r="A35" s="86"/>
      <c r="C35" s="129"/>
    </row>
    <row r="36" s="17" customFormat="1" ht="13.5" spans="1:3">
      <c r="A36" s="86"/>
      <c r="C36" s="129"/>
    </row>
    <row r="37" s="17" customFormat="1" ht="13.5" spans="1:3">
      <c r="A37" s="86"/>
      <c r="C37" s="129"/>
    </row>
    <row r="38" s="17" customFormat="1" ht="13.5" spans="1:3">
      <c r="A38" s="86"/>
      <c r="C38" s="129"/>
    </row>
    <row r="39" s="17" customFormat="1" ht="13.5" spans="1:3">
      <c r="A39" s="86"/>
      <c r="C39" s="129"/>
    </row>
    <row r="40" s="17" customFormat="1" ht="13.5" spans="1:3">
      <c r="A40" s="86"/>
      <c r="C40" s="129"/>
    </row>
    <row r="41" s="17" customFormat="1" ht="13.5" spans="1:3">
      <c r="A41" s="86"/>
      <c r="C41" s="129"/>
    </row>
    <row r="42" s="17" customFormat="1" ht="13.5" spans="1:3">
      <c r="A42" s="86"/>
      <c r="C42" s="129"/>
    </row>
    <row r="43" s="17" customFormat="1" ht="13.5" spans="1:3">
      <c r="A43" s="86"/>
      <c r="C43" s="129"/>
    </row>
    <row r="44" s="17" customFormat="1" ht="13.5" spans="1:3">
      <c r="A44" s="86"/>
      <c r="C44" s="129"/>
    </row>
    <row r="45" s="17" customFormat="1" ht="13.5" spans="1:3">
      <c r="A45" s="86"/>
      <c r="C45" s="129"/>
    </row>
    <row r="46" s="17" customFormat="1" ht="13.5" spans="1:3">
      <c r="A46" s="86"/>
      <c r="C46" s="129"/>
    </row>
    <row r="47" s="17" customFormat="1" ht="13.5" spans="1:3">
      <c r="A47" s="86"/>
      <c r="C47" s="129"/>
    </row>
    <row r="48" s="17" customFormat="1" ht="13.5" spans="1:3">
      <c r="A48" s="86"/>
      <c r="C48" s="129"/>
    </row>
    <row r="49" s="17" customFormat="1" ht="13.5" spans="1:3">
      <c r="A49" s="86"/>
      <c r="C49" s="129"/>
    </row>
    <row r="50" s="17" customFormat="1" ht="13.5" spans="1:3">
      <c r="A50" s="86"/>
      <c r="C50" s="129"/>
    </row>
    <row r="51" s="17" customFormat="1" ht="13.5" spans="1:3">
      <c r="A51" s="86"/>
      <c r="C51" s="129"/>
    </row>
    <row r="52" s="17" customFormat="1" ht="13.5" spans="1:3">
      <c r="A52" s="86"/>
      <c r="C52" s="129"/>
    </row>
    <row r="53" s="17" customFormat="1" ht="13.5" spans="1:3">
      <c r="A53" s="86"/>
      <c r="C53" s="129"/>
    </row>
    <row r="54" s="17" customFormat="1" ht="13.5" spans="1:3">
      <c r="A54" s="86"/>
      <c r="C54" s="129"/>
    </row>
    <row r="55" s="17" customFormat="1" ht="13.5" spans="1:3">
      <c r="A55" s="86"/>
      <c r="C55" s="129"/>
    </row>
    <row r="56" s="17" customFormat="1" ht="13.5" spans="1:3">
      <c r="A56" s="86"/>
      <c r="C56" s="129"/>
    </row>
    <row r="57" s="17" customFormat="1" ht="13.5" spans="1:3">
      <c r="A57" s="86"/>
      <c r="C57" s="129"/>
    </row>
    <row r="58" s="17" customFormat="1" ht="13.5" spans="1:3">
      <c r="A58" s="86"/>
      <c r="C58" s="129"/>
    </row>
    <row r="59" s="17" customFormat="1" ht="13.5" spans="1:3">
      <c r="A59" s="86"/>
      <c r="C59" s="129"/>
    </row>
    <row r="60" s="17" customFormat="1" ht="13.5" spans="1:3">
      <c r="A60" s="86"/>
      <c r="C60" s="129"/>
    </row>
    <row r="61" s="17" customFormat="1" ht="13.5" spans="1:3">
      <c r="A61" s="86"/>
      <c r="C61" s="129"/>
    </row>
    <row r="62" s="17" customFormat="1" ht="13.5" spans="1:3">
      <c r="A62" s="86"/>
      <c r="C62" s="129"/>
    </row>
    <row r="63" s="17" customFormat="1" ht="13.5" spans="1:3">
      <c r="A63" s="86"/>
      <c r="C63" s="129"/>
    </row>
    <row r="64" s="17" customFormat="1" ht="13.5" spans="1:3">
      <c r="A64" s="86"/>
      <c r="C64" s="129"/>
    </row>
    <row r="65" s="17" customFormat="1" ht="13.5" spans="1:3">
      <c r="A65" s="86"/>
      <c r="C65" s="129"/>
    </row>
    <row r="66" s="17" customFormat="1" ht="13.5" spans="1:3">
      <c r="A66" s="86"/>
      <c r="C66" s="129"/>
    </row>
    <row r="67" s="17" customFormat="1" ht="13.5" spans="1:3">
      <c r="A67" s="86"/>
      <c r="C67" s="129"/>
    </row>
    <row r="68" s="17" customFormat="1" ht="13.5" spans="1:3">
      <c r="A68" s="86"/>
      <c r="C68" s="129"/>
    </row>
    <row r="69" s="17" customFormat="1" ht="13.5" spans="1:3">
      <c r="A69" s="86"/>
      <c r="C69" s="129"/>
    </row>
    <row r="70" s="17" customFormat="1" ht="13.5" spans="1:3">
      <c r="A70" s="86"/>
      <c r="C70" s="129"/>
    </row>
    <row r="71" s="17" customFormat="1" ht="13.5" spans="1:3">
      <c r="A71" s="86"/>
      <c r="C71" s="129"/>
    </row>
    <row r="72" s="17" customFormat="1" ht="13.5" spans="1:3">
      <c r="A72" s="86"/>
      <c r="C72" s="129"/>
    </row>
    <row r="73" s="17" customFormat="1" ht="13.5" spans="1:3">
      <c r="A73" s="86"/>
      <c r="C73" s="129"/>
    </row>
    <row r="74" s="17" customFormat="1" ht="13.5" spans="1:3">
      <c r="A74" s="86"/>
      <c r="C74" s="129"/>
    </row>
    <row r="75" s="17" customFormat="1" ht="13.5" spans="1:3">
      <c r="A75" s="86"/>
      <c r="C75" s="129"/>
    </row>
    <row r="76" s="17" customFormat="1" ht="13.5" spans="1:3">
      <c r="A76" s="86"/>
      <c r="C76" s="129"/>
    </row>
    <row r="77" s="17" customFormat="1" ht="13.5" spans="1:3">
      <c r="A77" s="86"/>
      <c r="C77" s="129"/>
    </row>
    <row r="78" s="17" customFormat="1" ht="13.5" spans="1:3">
      <c r="A78" s="86"/>
      <c r="C78" s="129"/>
    </row>
    <row r="79" s="17" customFormat="1" ht="13.5" spans="1:3">
      <c r="A79" s="86"/>
      <c r="C79" s="129"/>
    </row>
    <row r="80" s="17" customFormat="1" ht="13.5" spans="1:3">
      <c r="A80" s="86"/>
      <c r="C80" s="129"/>
    </row>
    <row r="81" s="17" customFormat="1" ht="13.5" spans="1:3">
      <c r="A81" s="86"/>
      <c r="C81" s="129"/>
    </row>
    <row r="82" s="17" customFormat="1" ht="13.5" spans="1:3">
      <c r="A82" s="86"/>
      <c r="C82" s="129"/>
    </row>
    <row r="83" s="17" customFormat="1" ht="13.5" spans="1:3">
      <c r="A83" s="86"/>
      <c r="C83" s="129"/>
    </row>
    <row r="84" s="17" customFormat="1" ht="13.5" spans="1:3">
      <c r="A84" s="86"/>
      <c r="C84" s="129"/>
    </row>
    <row r="85" s="17" customFormat="1" ht="13.5" spans="1:3">
      <c r="A85" s="86"/>
      <c r="C85" s="129"/>
    </row>
    <row r="86" s="17" customFormat="1" ht="13.5" spans="1:3">
      <c r="A86" s="86"/>
      <c r="C86" s="129"/>
    </row>
    <row r="87" s="17" customFormat="1" ht="13.5" spans="1:3">
      <c r="A87" s="86"/>
      <c r="C87" s="129"/>
    </row>
    <row r="88" s="17" customFormat="1" ht="13.5" spans="1:3">
      <c r="A88" s="86"/>
      <c r="C88" s="129"/>
    </row>
    <row r="89" s="17" customFormat="1" ht="13.5" spans="1:3">
      <c r="A89" s="86"/>
      <c r="C89" s="129"/>
    </row>
    <row r="90" s="17" customFormat="1" ht="13.5" spans="1:3">
      <c r="A90" s="86"/>
      <c r="C90" s="129"/>
    </row>
    <row r="91" s="17" customFormat="1" ht="13.5" spans="1:3">
      <c r="A91" s="86"/>
      <c r="C91" s="129"/>
    </row>
    <row r="92" s="17" customFormat="1" ht="13.5" spans="1:3">
      <c r="A92" s="86"/>
      <c r="C92" s="129"/>
    </row>
    <row r="93" s="17" customFormat="1" ht="13.5" spans="1:3">
      <c r="A93" s="86"/>
      <c r="C93" s="129"/>
    </row>
    <row r="94" s="17" customFormat="1" ht="13.5" spans="1:3">
      <c r="A94" s="86"/>
      <c r="C94" s="129"/>
    </row>
    <row r="95" s="17" customFormat="1" ht="13.5" spans="1:3">
      <c r="A95" s="86"/>
      <c r="C95" s="129"/>
    </row>
    <row r="96" s="17" customFormat="1" ht="13.5" spans="1:3">
      <c r="A96" s="86"/>
      <c r="C96" s="129"/>
    </row>
    <row r="97" s="17" customFormat="1" ht="13.5" spans="1:3">
      <c r="A97" s="86"/>
      <c r="C97" s="129"/>
    </row>
    <row r="98" s="17" customFormat="1" ht="13.5" spans="1:3">
      <c r="A98" s="86"/>
      <c r="C98" s="129"/>
    </row>
    <row r="99" s="17" customFormat="1" ht="13.5" spans="1:3">
      <c r="A99" s="86"/>
      <c r="C99" s="129"/>
    </row>
    <row r="100" s="17" customFormat="1" ht="13.5" spans="1:3">
      <c r="A100" s="86"/>
      <c r="C100" s="129"/>
    </row>
    <row r="101" s="17" customFormat="1" ht="13.5" spans="1:3">
      <c r="A101" s="86"/>
      <c r="C101" s="129"/>
    </row>
    <row r="102" s="17" customFormat="1" ht="13.5" spans="1:3">
      <c r="A102" s="86"/>
      <c r="C102" s="129"/>
    </row>
    <row r="103" s="17" customFormat="1" ht="13.5" spans="1:3">
      <c r="A103" s="86"/>
      <c r="C103" s="129"/>
    </row>
    <row r="104" s="17" customFormat="1" ht="13.5" spans="1:3">
      <c r="A104" s="86"/>
      <c r="C104" s="129"/>
    </row>
    <row r="105" s="17" customFormat="1" ht="13.5" spans="1:3">
      <c r="A105" s="86"/>
      <c r="C105" s="129"/>
    </row>
    <row r="106" s="17" customFormat="1" ht="13.5" spans="1:3">
      <c r="A106" s="86"/>
      <c r="C106" s="129"/>
    </row>
    <row r="107" s="17" customFormat="1" ht="13.5" spans="1:3">
      <c r="A107" s="86"/>
      <c r="C107" s="129"/>
    </row>
    <row r="108" s="17" customFormat="1" ht="13.5" spans="1:3">
      <c r="A108" s="86"/>
      <c r="C108" s="129"/>
    </row>
    <row r="109" s="17" customFormat="1" ht="13.5" spans="1:3">
      <c r="A109" s="86"/>
      <c r="C109" s="129"/>
    </row>
    <row r="110" s="17" customFormat="1" ht="13.5" spans="1:3">
      <c r="A110" s="86"/>
      <c r="C110" s="129"/>
    </row>
    <row r="111" s="17" customFormat="1" ht="13.5" spans="1:3">
      <c r="A111" s="86"/>
      <c r="C111" s="129"/>
    </row>
    <row r="112" s="17" customFormat="1" ht="13.5" spans="1:3">
      <c r="A112" s="86"/>
      <c r="C112" s="129"/>
    </row>
    <row r="113" s="17" customFormat="1" ht="13.5" spans="1:3">
      <c r="A113" s="86"/>
      <c r="C113" s="129"/>
    </row>
    <row r="114" s="17" customFormat="1" ht="13.5" spans="1:3">
      <c r="A114" s="86"/>
      <c r="C114" s="129"/>
    </row>
    <row r="115" s="17" customFormat="1" ht="13.5" spans="1:3">
      <c r="A115" s="86"/>
      <c r="C115" s="129"/>
    </row>
    <row r="116" s="17" customFormat="1" ht="13.5" spans="1:3">
      <c r="A116" s="86"/>
      <c r="C116" s="129"/>
    </row>
    <row r="117" s="17" customFormat="1" ht="13.5" spans="1:3">
      <c r="A117" s="86"/>
      <c r="C117" s="129"/>
    </row>
    <row r="118" s="17" customFormat="1" ht="13.5" spans="1:3">
      <c r="A118" s="86"/>
      <c r="C118" s="129"/>
    </row>
    <row r="119" s="17" customFormat="1" ht="13.5" spans="1:3">
      <c r="A119" s="86"/>
      <c r="C119" s="129"/>
    </row>
    <row r="120" s="17" customFormat="1" ht="13.5" spans="1:3">
      <c r="A120" s="86"/>
      <c r="C120" s="129"/>
    </row>
    <row r="121" s="17" customFormat="1" ht="13.5" spans="1:3">
      <c r="A121" s="86"/>
      <c r="C121" s="129"/>
    </row>
    <row r="122" s="17" customFormat="1" ht="13.5" spans="1:3">
      <c r="A122" s="86"/>
      <c r="C122" s="129"/>
    </row>
    <row r="123" s="17" customFormat="1" ht="13.5" spans="1:3">
      <c r="A123" s="86"/>
      <c r="C123" s="129"/>
    </row>
    <row r="124" s="17" customFormat="1" ht="13.5" spans="1:3">
      <c r="A124" s="86"/>
      <c r="C124" s="129"/>
    </row>
    <row r="125" s="17" customFormat="1" ht="13.5" spans="1:3">
      <c r="A125" s="86"/>
      <c r="C125" s="129"/>
    </row>
    <row r="126" s="17" customFormat="1" ht="13.5" spans="1:3">
      <c r="A126" s="86"/>
      <c r="C126" s="129"/>
    </row>
    <row r="127" s="17" customFormat="1" ht="13.5" spans="1:3">
      <c r="A127" s="86"/>
      <c r="C127" s="129"/>
    </row>
    <row r="128" s="17" customFormat="1" ht="13.5" spans="1:3">
      <c r="A128" s="86"/>
      <c r="C128" s="129"/>
    </row>
    <row r="129" s="17" customFormat="1" ht="13.5" spans="1:3">
      <c r="A129" s="86"/>
      <c r="C129" s="129"/>
    </row>
    <row r="130" s="17" customFormat="1" ht="13.5" spans="1:3">
      <c r="A130" s="86"/>
      <c r="C130" s="129"/>
    </row>
    <row r="131" s="17" customFormat="1" ht="13.5" spans="1:3">
      <c r="A131" s="86"/>
      <c r="C131" s="129"/>
    </row>
    <row r="132" s="17" customFormat="1" ht="13.5" spans="1:3">
      <c r="A132" s="86"/>
      <c r="C132" s="129"/>
    </row>
    <row r="133" s="17" customFormat="1" ht="13.5" spans="1:3">
      <c r="A133" s="86"/>
      <c r="C133" s="129"/>
    </row>
    <row r="134" s="17" customFormat="1" ht="13.5" spans="1:3">
      <c r="A134" s="86"/>
      <c r="C134" s="129"/>
    </row>
    <row r="135" s="17" customFormat="1" ht="13.5" spans="1:3">
      <c r="A135" s="86"/>
      <c r="C135" s="129"/>
    </row>
    <row r="136" s="17" customFormat="1" ht="13.5" spans="1:3">
      <c r="A136" s="86"/>
      <c r="C136" s="129"/>
    </row>
    <row r="137" s="17" customFormat="1" ht="13.5" spans="1:3">
      <c r="A137" s="86"/>
      <c r="C137" s="129"/>
    </row>
    <row r="138" s="17" customFormat="1" ht="13.5" spans="1:3">
      <c r="A138" s="86"/>
      <c r="C138" s="129"/>
    </row>
    <row r="139" s="17" customFormat="1" ht="13.5" spans="1:3">
      <c r="A139" s="86"/>
      <c r="C139" s="129"/>
    </row>
    <row r="140" s="17" customFormat="1" ht="13.5" spans="1:3">
      <c r="A140" s="86"/>
      <c r="C140" s="129"/>
    </row>
    <row r="141" s="17" customFormat="1" ht="13.5" spans="1:3">
      <c r="A141" s="86"/>
      <c r="C141" s="129"/>
    </row>
    <row r="142" s="17" customFormat="1" ht="13.5" spans="1:3">
      <c r="A142" s="86"/>
      <c r="C142" s="129"/>
    </row>
    <row r="143" s="17" customFormat="1" ht="13.5" spans="1:3">
      <c r="A143" s="86"/>
      <c r="C143" s="129"/>
    </row>
    <row r="144" s="17" customFormat="1" ht="13.5" spans="1:3">
      <c r="A144" s="86"/>
      <c r="C144" s="129"/>
    </row>
    <row r="145" s="17" customFormat="1" ht="13.5" spans="1:3">
      <c r="A145" s="86"/>
      <c r="C145" s="129"/>
    </row>
    <row r="146" s="17" customFormat="1" ht="13.5" spans="1:3">
      <c r="A146" s="86"/>
      <c r="C146" s="129"/>
    </row>
    <row r="147" s="17" customFormat="1" ht="13.5" spans="1:3">
      <c r="A147" s="86"/>
      <c r="C147" s="129"/>
    </row>
    <row r="148" s="17" customFormat="1" ht="13.5" spans="1:3">
      <c r="A148" s="86"/>
      <c r="C148" s="129"/>
    </row>
    <row r="149" s="17" customFormat="1" ht="13.5" spans="1:3">
      <c r="A149" s="86"/>
      <c r="C149" s="129"/>
    </row>
    <row r="150" s="17" customFormat="1" ht="13.5" spans="1:3">
      <c r="A150" s="86"/>
      <c r="C150" s="129"/>
    </row>
    <row r="151" s="17" customFormat="1" ht="13.5" spans="1:3">
      <c r="A151" s="86"/>
      <c r="C151" s="129"/>
    </row>
    <row r="152" s="17" customFormat="1" ht="13.5" spans="1:3">
      <c r="A152" s="86"/>
      <c r="C152" s="129"/>
    </row>
    <row r="153" s="17" customFormat="1" ht="13.5" spans="1:3">
      <c r="A153" s="86"/>
      <c r="C153" s="129"/>
    </row>
    <row r="154" s="17" customFormat="1" ht="13.5" spans="1:3">
      <c r="A154" s="86"/>
      <c r="C154" s="129"/>
    </row>
    <row r="155" s="17" customFormat="1" ht="13.5" spans="1:3">
      <c r="A155" s="86"/>
      <c r="C155" s="129"/>
    </row>
    <row r="156" s="17" customFormat="1" ht="13.5" spans="1:3">
      <c r="A156" s="86"/>
      <c r="C156" s="129"/>
    </row>
    <row r="157" s="17" customFormat="1" ht="13.5" spans="1:3">
      <c r="A157" s="86"/>
      <c r="C157" s="129"/>
    </row>
    <row r="158" s="17" customFormat="1" ht="13.5" spans="1:3">
      <c r="A158" s="86"/>
      <c r="C158" s="129"/>
    </row>
    <row r="159" s="17" customFormat="1" ht="13.5" spans="1:3">
      <c r="A159" s="86"/>
      <c r="C159" s="129"/>
    </row>
    <row r="160" s="17" customFormat="1" ht="13.5" spans="1:3">
      <c r="A160" s="86"/>
      <c r="C160" s="129"/>
    </row>
    <row r="161" s="17" customFormat="1" ht="13.5" spans="1:3">
      <c r="A161" s="86"/>
      <c r="C161" s="129"/>
    </row>
    <row r="162" s="17" customFormat="1" ht="13.5" spans="1:3">
      <c r="A162" s="86"/>
      <c r="C162" s="129"/>
    </row>
    <row r="163" s="17" customFormat="1" ht="13.5" spans="1:3">
      <c r="A163" s="86"/>
      <c r="C163" s="129"/>
    </row>
    <row r="164" s="17" customFormat="1" ht="13.5" spans="1:3">
      <c r="A164" s="86"/>
      <c r="C164" s="129"/>
    </row>
    <row r="165" s="17" customFormat="1" ht="13.5" spans="1:3">
      <c r="A165" s="86"/>
      <c r="C165" s="129"/>
    </row>
    <row r="166" s="17" customFormat="1" ht="13.5" spans="1:3">
      <c r="A166" s="86"/>
      <c r="C166" s="129"/>
    </row>
    <row r="167" s="17" customFormat="1" ht="13.5" spans="1:3">
      <c r="A167" s="86"/>
      <c r="C167" s="129"/>
    </row>
    <row r="168" s="17" customFormat="1" ht="13.5" spans="1:3">
      <c r="A168" s="86"/>
      <c r="C168" s="129"/>
    </row>
    <row r="169" s="17" customFormat="1" ht="13.5" spans="1:3">
      <c r="A169" s="86"/>
      <c r="C169" s="129"/>
    </row>
    <row r="170" s="17" customFormat="1" ht="13.5" spans="1:3">
      <c r="A170" s="86"/>
      <c r="C170" s="129"/>
    </row>
    <row r="171" s="17" customFormat="1" ht="13.5" spans="1:3">
      <c r="A171" s="86"/>
      <c r="C171" s="129"/>
    </row>
    <row r="172" s="17" customFormat="1" ht="13.5" spans="1:3">
      <c r="A172" s="86"/>
      <c r="C172" s="129"/>
    </row>
    <row r="173" s="17" customFormat="1" ht="13.5" spans="1:3">
      <c r="A173" s="86"/>
      <c r="C173" s="129"/>
    </row>
    <row r="174" s="17" customFormat="1" ht="13.5" spans="1:3">
      <c r="A174" s="86"/>
      <c r="C174" s="129"/>
    </row>
    <row r="175" s="17" customFormat="1" ht="13.5" spans="1:3">
      <c r="A175" s="86"/>
      <c r="C175" s="129"/>
    </row>
    <row r="176" s="17" customFormat="1" ht="13.5" spans="1:3">
      <c r="A176" s="86"/>
      <c r="C176" s="129"/>
    </row>
    <row r="177" s="17" customFormat="1" ht="13.5" spans="1:3">
      <c r="A177" s="86"/>
      <c r="C177" s="129"/>
    </row>
    <row r="178" s="17" customFormat="1" ht="13.5" spans="1:3">
      <c r="A178" s="86"/>
      <c r="C178" s="129"/>
    </row>
    <row r="179" s="17" customFormat="1" ht="13.5" spans="1:3">
      <c r="A179" s="86"/>
      <c r="C179" s="129"/>
    </row>
    <row r="180" s="17" customFormat="1" ht="13.5" spans="1:3">
      <c r="A180" s="86"/>
      <c r="C180" s="129"/>
    </row>
    <row r="181" s="17" customFormat="1" ht="13.5" spans="1:3">
      <c r="A181" s="86"/>
      <c r="C181" s="129"/>
    </row>
    <row r="182" s="17" customFormat="1" ht="13.5" spans="1:3">
      <c r="A182" s="86"/>
      <c r="C182" s="129"/>
    </row>
    <row r="183" s="17" customFormat="1" ht="13.5" spans="1:3">
      <c r="A183" s="86"/>
      <c r="C183" s="129"/>
    </row>
    <row r="184" s="17" customFormat="1" ht="13.5" spans="1:3">
      <c r="A184" s="86"/>
      <c r="C184" s="129"/>
    </row>
    <row r="185" s="17" customFormat="1" ht="13.5" spans="1:3">
      <c r="A185" s="86"/>
      <c r="C185" s="129"/>
    </row>
    <row r="186" s="17" customFormat="1" ht="13.5" spans="1:3">
      <c r="A186" s="86"/>
      <c r="C186" s="129"/>
    </row>
    <row r="187" s="17" customFormat="1" ht="13.5" spans="1:3">
      <c r="A187" s="86"/>
      <c r="C187" s="129"/>
    </row>
    <row r="188" s="17" customFormat="1" ht="13.5" spans="1:3">
      <c r="A188" s="86"/>
      <c r="C188" s="129"/>
    </row>
    <row r="189" s="17" customFormat="1" ht="13.5" spans="1:3">
      <c r="A189" s="86"/>
      <c r="C189" s="129"/>
    </row>
    <row r="190" s="17" customFormat="1" ht="13.5" spans="1:3">
      <c r="A190" s="86"/>
      <c r="C190" s="129"/>
    </row>
    <row r="191" s="17" customFormat="1" ht="13.5" spans="1:3">
      <c r="A191" s="86"/>
      <c r="C191" s="129"/>
    </row>
    <row r="192" s="17" customFormat="1" ht="13.5" spans="1:3">
      <c r="A192" s="86"/>
      <c r="C192" s="129"/>
    </row>
    <row r="193" s="17" customFormat="1" ht="13.5" spans="1:3">
      <c r="A193" s="86"/>
      <c r="C193" s="129"/>
    </row>
    <row r="194" s="17" customFormat="1" ht="13.5" spans="1:3">
      <c r="A194" s="86"/>
      <c r="C194" s="129"/>
    </row>
    <row r="195" s="17" customFormat="1" ht="13.5" spans="1:3">
      <c r="A195" s="86"/>
      <c r="C195" s="129"/>
    </row>
    <row r="196" s="17" customFormat="1" ht="13.5" spans="1:3">
      <c r="A196" s="86"/>
      <c r="C196" s="129"/>
    </row>
    <row r="197" s="17" customFormat="1" ht="13.5" spans="1:3">
      <c r="A197" s="86"/>
      <c r="C197" s="129"/>
    </row>
    <row r="198" s="17" customFormat="1" ht="13.5" spans="1:3">
      <c r="A198" s="86"/>
      <c r="C198" s="129"/>
    </row>
    <row r="199" s="17" customFormat="1" ht="13.5" spans="1:3">
      <c r="A199" s="86"/>
      <c r="C199" s="129"/>
    </row>
    <row r="200" s="17" customFormat="1" ht="13.5" spans="1:3">
      <c r="A200" s="86"/>
      <c r="C200" s="129"/>
    </row>
    <row r="201" s="17" customFormat="1" ht="13.5" spans="1:3">
      <c r="A201" s="86"/>
      <c r="C201" s="129"/>
    </row>
    <row r="202" s="17" customFormat="1" ht="13.5" spans="1:3">
      <c r="A202" s="86"/>
      <c r="C202" s="129"/>
    </row>
    <row r="203" s="17" customFormat="1" ht="13.5" spans="1:3">
      <c r="A203" s="86"/>
      <c r="C203" s="129"/>
    </row>
    <row r="204" s="17" customFormat="1" ht="13.5" spans="1:3">
      <c r="A204" s="86"/>
      <c r="C204" s="129"/>
    </row>
    <row r="205" s="17" customFormat="1" ht="13.5" spans="1:3">
      <c r="A205" s="86"/>
      <c r="C205" s="129"/>
    </row>
    <row r="206" s="17" customFormat="1" ht="13.5" spans="1:3">
      <c r="A206" s="86"/>
      <c r="C206" s="129"/>
    </row>
    <row r="207" s="17" customFormat="1" ht="13.5" spans="1:3">
      <c r="A207" s="86"/>
      <c r="C207" s="129"/>
    </row>
    <row r="208" s="17" customFormat="1" ht="13.5" spans="1:3">
      <c r="A208" s="86"/>
      <c r="C208" s="129"/>
    </row>
    <row r="209" s="17" customFormat="1" ht="13.5" spans="1:3">
      <c r="A209" s="86"/>
      <c r="C209" s="129"/>
    </row>
    <row r="210" s="17" customFormat="1" ht="13.5" spans="1:3">
      <c r="A210" s="86"/>
      <c r="C210" s="129"/>
    </row>
    <row r="211" s="17" customFormat="1" ht="13.5" spans="1:3">
      <c r="A211" s="86"/>
      <c r="C211" s="129"/>
    </row>
    <row r="212" s="17" customFormat="1" ht="13.5" spans="1:3">
      <c r="A212" s="86"/>
      <c r="C212" s="129"/>
    </row>
    <row r="213" s="17" customFormat="1" ht="13.5" spans="1:3">
      <c r="A213" s="86"/>
      <c r="C213" s="129"/>
    </row>
    <row r="214" s="17" customFormat="1" ht="13.5" spans="1:3">
      <c r="A214" s="86"/>
      <c r="C214" s="129"/>
    </row>
    <row r="215" s="17" customFormat="1" ht="13.5" spans="1:3">
      <c r="A215" s="86"/>
      <c r="C215" s="129"/>
    </row>
    <row r="216" s="17" customFormat="1" ht="13.5" spans="1:3">
      <c r="A216" s="86"/>
      <c r="C216" s="129"/>
    </row>
    <row r="217" s="17" customFormat="1" ht="13.5" spans="1:3">
      <c r="A217" s="86"/>
      <c r="C217" s="129"/>
    </row>
    <row r="218" s="17" customFormat="1" ht="13.5" spans="1:3">
      <c r="A218" s="86"/>
      <c r="C218" s="129"/>
    </row>
    <row r="219" s="17" customFormat="1" ht="13.5" spans="1:3">
      <c r="A219" s="86"/>
      <c r="C219" s="129"/>
    </row>
    <row r="220" s="17" customFormat="1" ht="13.5" spans="1:3">
      <c r="A220" s="86"/>
      <c r="C220" s="129"/>
    </row>
    <row r="221" s="17" customFormat="1" ht="13.5" spans="1:3">
      <c r="A221" s="86"/>
      <c r="C221" s="129"/>
    </row>
    <row r="222" s="17" customFormat="1" ht="13.5" spans="1:3">
      <c r="A222" s="86"/>
      <c r="C222" s="129"/>
    </row>
    <row r="223" s="17" customFormat="1" ht="13.5" spans="1:3">
      <c r="A223" s="86"/>
      <c r="C223" s="129"/>
    </row>
    <row r="224" s="17" customFormat="1" ht="13.5" spans="1:3">
      <c r="A224" s="86"/>
      <c r="C224" s="129"/>
    </row>
    <row r="225" s="17" customFormat="1" ht="13.5" spans="1:3">
      <c r="A225" s="86"/>
      <c r="C225" s="129"/>
    </row>
    <row r="226" s="17" customFormat="1" ht="13.5" spans="1:3">
      <c r="A226" s="86"/>
      <c r="C226" s="129"/>
    </row>
    <row r="227" s="17" customFormat="1" ht="13.5" spans="1:3">
      <c r="A227" s="86"/>
      <c r="C227" s="129"/>
    </row>
    <row r="228" s="17" customFormat="1" ht="13.5" spans="1:3">
      <c r="A228" s="86"/>
      <c r="C228" s="129"/>
    </row>
    <row r="229" s="17" customFormat="1" ht="13.5" spans="1:3">
      <c r="A229" s="86"/>
      <c r="C229" s="129"/>
    </row>
    <row r="230" s="17" customFormat="1" ht="13.5" spans="1:3">
      <c r="A230" s="86"/>
      <c r="C230" s="129"/>
    </row>
    <row r="231" s="17" customFormat="1" ht="13.5" spans="1:3">
      <c r="A231" s="86"/>
      <c r="C231" s="129"/>
    </row>
    <row r="232" s="17" customFormat="1" ht="13.5" spans="1:3">
      <c r="A232" s="86"/>
      <c r="C232" s="129"/>
    </row>
    <row r="233" s="17" customFormat="1" ht="13.5" spans="1:3">
      <c r="A233" s="86"/>
      <c r="C233" s="129"/>
    </row>
    <row r="234" s="17" customFormat="1" ht="13.5" spans="1:3">
      <c r="A234" s="86"/>
      <c r="C234" s="129"/>
    </row>
    <row r="235" s="17" customFormat="1" ht="13.5" spans="1:3">
      <c r="A235" s="86"/>
      <c r="C235" s="129"/>
    </row>
    <row r="236" s="17" customFormat="1" ht="13.5" spans="1:3">
      <c r="A236" s="86"/>
      <c r="C236" s="129"/>
    </row>
    <row r="237" s="17" customFormat="1" ht="13.5" spans="1:3">
      <c r="A237" s="86"/>
      <c r="C237" s="129"/>
    </row>
    <row r="238" s="17" customFormat="1" ht="13.5" spans="1:3">
      <c r="A238" s="86"/>
      <c r="C238" s="129"/>
    </row>
    <row r="239" s="17" customFormat="1" ht="13.5" spans="1:3">
      <c r="A239" s="86"/>
      <c r="C239" s="129"/>
    </row>
    <row r="240" s="17" customFormat="1" ht="13.5" spans="1:3">
      <c r="A240" s="86"/>
      <c r="C240" s="129"/>
    </row>
    <row r="241" s="17" customFormat="1" ht="13.5" spans="1:3">
      <c r="A241" s="86"/>
      <c r="C241" s="129"/>
    </row>
    <row r="242" s="17" customFormat="1" ht="13.5" spans="1:3">
      <c r="A242" s="86"/>
      <c r="C242" s="129"/>
    </row>
    <row r="243" s="17" customFormat="1" ht="13.5" spans="1:3">
      <c r="A243" s="86"/>
      <c r="C243" s="129"/>
    </row>
    <row r="244" s="17" customFormat="1" ht="13.5" spans="1:3">
      <c r="A244" s="86"/>
      <c r="C244" s="129"/>
    </row>
    <row r="245" s="17" customFormat="1" ht="13.5" spans="1:3">
      <c r="A245" s="86"/>
      <c r="C245" s="129"/>
    </row>
    <row r="246" s="17" customFormat="1" ht="13.5" spans="1:3">
      <c r="A246" s="86"/>
      <c r="C246" s="129"/>
    </row>
    <row r="247" s="17" customFormat="1" ht="13.5" spans="1:3">
      <c r="A247" s="86"/>
      <c r="C247" s="129"/>
    </row>
    <row r="248" s="17" customFormat="1" ht="13.5" spans="1:3">
      <c r="A248" s="86"/>
      <c r="C248" s="129"/>
    </row>
    <row r="249" s="17" customFormat="1" ht="13.5" spans="1:3">
      <c r="A249" s="86"/>
      <c r="C249" s="129"/>
    </row>
    <row r="250" s="17" customFormat="1" ht="13.5" spans="1:3">
      <c r="A250" s="86"/>
      <c r="C250" s="129"/>
    </row>
    <row r="251" s="17" customFormat="1" ht="13.5" spans="1:3">
      <c r="A251" s="86"/>
      <c r="C251" s="129"/>
    </row>
    <row r="252" s="17" customFormat="1" ht="13.5" spans="1:3">
      <c r="A252" s="86"/>
      <c r="C252" s="129"/>
    </row>
    <row r="253" s="17" customFormat="1" ht="13.5" spans="1:3">
      <c r="A253" s="86"/>
      <c r="C253" s="129"/>
    </row>
  </sheetData>
  <mergeCells count="3">
    <mergeCell ref="A2:D2"/>
    <mergeCell ref="B3:D3"/>
    <mergeCell ref="A21:D2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82"/>
  <sheetViews>
    <sheetView workbookViewId="0">
      <pane ySplit="3" topLeftCell="A4" activePane="bottomLeft" state="frozen"/>
      <selection/>
      <selection pane="bottomLeft" activeCell="A4" sqref="$A4:$XFD4"/>
    </sheetView>
  </sheetViews>
  <sheetFormatPr defaultColWidth="9" defaultRowHeight="14.25"/>
  <cols>
    <col min="1" max="1" width="59.625" style="114" customWidth="1"/>
    <col min="2" max="2" width="19.375" style="112" customWidth="1"/>
    <col min="3" max="4" width="12.125" style="112" customWidth="1"/>
    <col min="5" max="5" width="10.625" style="112" customWidth="1"/>
    <col min="6" max="7" width="9" style="112"/>
    <col min="8" max="9" width="9" style="112" hidden="1" customWidth="1"/>
    <col min="10" max="10" width="9.125" style="112" customWidth="1"/>
    <col min="11" max="252" width="9" style="112"/>
    <col min="253" max="254" width="9" style="111"/>
    <col min="255" max="16384" width="9" style="61"/>
  </cols>
  <sheetData>
    <row r="1" s="112" customFormat="1" ht="29.25" customHeight="1" spans="1:254">
      <c r="A1" s="115" t="s">
        <v>32</v>
      </c>
      <c r="B1" s="115"/>
      <c r="C1" s="116"/>
      <c r="D1" s="116"/>
      <c r="E1" s="116"/>
      <c r="F1" s="116"/>
      <c r="G1" s="116"/>
      <c r="H1" s="116"/>
      <c r="I1" s="116"/>
      <c r="J1" s="116"/>
      <c r="K1" s="116"/>
      <c r="IS1" s="111"/>
      <c r="IT1" s="111"/>
    </row>
    <row r="2" s="112" customFormat="1" ht="18.75" customHeight="1" spans="1:254">
      <c r="A2" s="117"/>
      <c r="B2" s="118" t="s">
        <v>119</v>
      </c>
      <c r="C2" s="116"/>
      <c r="D2" s="116"/>
      <c r="E2" s="116"/>
      <c r="F2" s="116"/>
      <c r="G2" s="116"/>
      <c r="H2" s="116"/>
      <c r="I2" s="116"/>
      <c r="IS2" s="111"/>
      <c r="IT2" s="111"/>
    </row>
    <row r="3" s="112" customFormat="1" ht="24.75" customHeight="1" spans="1:254">
      <c r="A3" s="119" t="s">
        <v>120</v>
      </c>
      <c r="B3" s="119" t="s">
        <v>122</v>
      </c>
      <c r="C3" s="116"/>
      <c r="D3" s="116"/>
      <c r="F3" s="116"/>
      <c r="G3" s="116"/>
      <c r="H3" s="116"/>
      <c r="I3" s="116"/>
      <c r="IS3" s="111"/>
      <c r="IT3" s="111"/>
    </row>
    <row r="4" s="112" customFormat="1" ht="24" customHeight="1" spans="1:254">
      <c r="A4" s="120" t="s">
        <v>1465</v>
      </c>
      <c r="B4" s="121">
        <f t="shared" ref="B4:B6" si="0">B5</f>
        <v>6000</v>
      </c>
      <c r="E4" s="116"/>
      <c r="IS4" s="111"/>
      <c r="IT4" s="111"/>
    </row>
    <row r="5" s="112" customFormat="1" ht="24" customHeight="1" spans="1:254">
      <c r="A5" s="122" t="s">
        <v>1466</v>
      </c>
      <c r="B5" s="121">
        <f t="shared" si="0"/>
        <v>6000</v>
      </c>
      <c r="E5" s="116"/>
      <c r="IS5" s="111"/>
      <c r="IT5" s="111"/>
    </row>
    <row r="6" s="112" customFormat="1" ht="24" customHeight="1" spans="1:254">
      <c r="A6" s="123" t="s">
        <v>1467</v>
      </c>
      <c r="B6" s="124">
        <f t="shared" si="0"/>
        <v>6000</v>
      </c>
      <c r="E6" s="116"/>
      <c r="IS6" s="111"/>
      <c r="IT6" s="111"/>
    </row>
    <row r="7" s="112" customFormat="1" ht="24" customHeight="1" spans="1:254">
      <c r="A7" s="123" t="s">
        <v>1468</v>
      </c>
      <c r="B7" s="124">
        <f>SUM(B8:B27)</f>
        <v>6000</v>
      </c>
      <c r="IS7" s="111"/>
      <c r="IT7" s="111"/>
    </row>
    <row r="8" s="113" customFormat="1" ht="20.1" customHeight="1" spans="1:2">
      <c r="A8" s="125" t="s">
        <v>1469</v>
      </c>
      <c r="B8" s="123"/>
    </row>
    <row r="9" s="113" customFormat="1" ht="20.1" customHeight="1" spans="1:2">
      <c r="A9" s="125" t="s">
        <v>1470</v>
      </c>
      <c r="B9" s="123"/>
    </row>
    <row r="10" s="113" customFormat="1" ht="20.1" customHeight="1" spans="1:2">
      <c r="A10" s="125" t="s">
        <v>1471</v>
      </c>
      <c r="B10" s="123"/>
    </row>
    <row r="11" s="113" customFormat="1" ht="20.1" customHeight="1" spans="1:2">
      <c r="A11" s="126" t="s">
        <v>1472</v>
      </c>
      <c r="B11" s="123"/>
    </row>
    <row r="12" s="113" customFormat="1" ht="20.1" customHeight="1" spans="1:2">
      <c r="A12" s="126" t="s">
        <v>1473</v>
      </c>
      <c r="B12" s="123"/>
    </row>
    <row r="13" s="113" customFormat="1" ht="20.1" customHeight="1" spans="1:2">
      <c r="A13" s="125" t="s">
        <v>1474</v>
      </c>
      <c r="B13" s="123"/>
    </row>
    <row r="14" s="113" customFormat="1" ht="20.1" customHeight="1" spans="1:2">
      <c r="A14" s="125" t="s">
        <v>1475</v>
      </c>
      <c r="B14" s="123"/>
    </row>
    <row r="15" s="113" customFormat="1" ht="20.1" customHeight="1" spans="1:2">
      <c r="A15" s="125" t="s">
        <v>1476</v>
      </c>
      <c r="B15" s="123"/>
    </row>
    <row r="16" s="113" customFormat="1" ht="20.1" customHeight="1" spans="1:2">
      <c r="A16" s="125" t="s">
        <v>1477</v>
      </c>
      <c r="B16" s="123"/>
    </row>
    <row r="17" s="113" customFormat="1" ht="20.1" customHeight="1" spans="1:2">
      <c r="A17" s="125" t="s">
        <v>1478</v>
      </c>
      <c r="B17" s="123">
        <v>4000</v>
      </c>
    </row>
    <row r="18" s="113" customFormat="1" ht="20.1" customHeight="1" spans="1:2">
      <c r="A18" s="125" t="s">
        <v>1479</v>
      </c>
      <c r="B18" s="123">
        <v>2000</v>
      </c>
    </row>
    <row r="19" s="113" customFormat="1" ht="20.1" customHeight="1" spans="1:2">
      <c r="A19" s="125" t="s">
        <v>1480</v>
      </c>
      <c r="B19" s="123"/>
    </row>
    <row r="20" s="113" customFormat="1" ht="20.1" customHeight="1" spans="1:2">
      <c r="A20" s="125" t="s">
        <v>1481</v>
      </c>
      <c r="B20" s="123"/>
    </row>
    <row r="21" s="113" customFormat="1" ht="20.1" customHeight="1" spans="1:2">
      <c r="A21" s="125" t="s">
        <v>1482</v>
      </c>
      <c r="B21" s="123"/>
    </row>
    <row r="22" s="113" customFormat="1" ht="20.1" customHeight="1" spans="1:2">
      <c r="A22" s="125" t="s">
        <v>1483</v>
      </c>
      <c r="B22" s="123"/>
    </row>
    <row r="23" s="113" customFormat="1" ht="20.1" customHeight="1" spans="1:2">
      <c r="A23" s="125" t="s">
        <v>1484</v>
      </c>
      <c r="B23" s="123"/>
    </row>
    <row r="24" s="113" customFormat="1" ht="20.1" customHeight="1" spans="1:2">
      <c r="A24" s="125" t="s">
        <v>1485</v>
      </c>
      <c r="B24" s="123"/>
    </row>
    <row r="25" s="113" customFormat="1" ht="20.1" customHeight="1" spans="1:2">
      <c r="A25" s="125" t="s">
        <v>1486</v>
      </c>
      <c r="B25" s="123"/>
    </row>
    <row r="26" s="113" customFormat="1" ht="20.1" customHeight="1" spans="1:2">
      <c r="A26" s="125" t="s">
        <v>1487</v>
      </c>
      <c r="B26" s="123"/>
    </row>
    <row r="27" s="113" customFormat="1" ht="20.1" customHeight="1" spans="1:2">
      <c r="A27" s="125" t="s">
        <v>1488</v>
      </c>
      <c r="B27" s="123"/>
    </row>
    <row r="28" s="112" customFormat="1" ht="24" customHeight="1" spans="1:254">
      <c r="A28" s="127"/>
      <c r="B28" s="113"/>
      <c r="IS28" s="111"/>
      <c r="IT28" s="111"/>
    </row>
    <row r="29" s="112" customFormat="1" spans="1:254">
      <c r="A29" s="114"/>
      <c r="IS29" s="111"/>
      <c r="IT29" s="111"/>
    </row>
    <row r="30" s="112" customFormat="1" spans="1:254">
      <c r="A30" s="114"/>
      <c r="IS30" s="111"/>
      <c r="IT30" s="111"/>
    </row>
    <row r="31" s="112" customFormat="1" spans="1:254">
      <c r="A31" s="114"/>
      <c r="IS31" s="111"/>
      <c r="IT31" s="111"/>
    </row>
    <row r="32" s="112" customFormat="1" spans="1:254">
      <c r="A32" s="114"/>
      <c r="IS32" s="111"/>
      <c r="IT32" s="111"/>
    </row>
    <row r="33" s="112" customFormat="1" spans="1:254">
      <c r="A33" s="114"/>
      <c r="IS33" s="111"/>
      <c r="IT33" s="111"/>
    </row>
    <row r="34" s="112" customFormat="1" spans="1:254">
      <c r="A34" s="114"/>
      <c r="IS34" s="111"/>
      <c r="IT34" s="111"/>
    </row>
    <row r="35" s="112" customFormat="1" spans="1:254">
      <c r="A35" s="114"/>
      <c r="IS35" s="111"/>
      <c r="IT35" s="111"/>
    </row>
    <row r="36" s="112" customFormat="1" spans="1:254">
      <c r="A36" s="114"/>
      <c r="IS36" s="111"/>
      <c r="IT36" s="111"/>
    </row>
    <row r="37" s="112" customFormat="1" spans="1:254">
      <c r="A37" s="114"/>
      <c r="IS37" s="111"/>
      <c r="IT37" s="111"/>
    </row>
    <row r="38" s="112" customFormat="1" spans="1:254">
      <c r="A38" s="114"/>
      <c r="IS38" s="111"/>
      <c r="IT38" s="111"/>
    </row>
    <row r="39" s="112" customFormat="1" spans="1:254">
      <c r="A39" s="114"/>
      <c r="IS39" s="111"/>
      <c r="IT39" s="111"/>
    </row>
    <row r="40" s="112" customFormat="1" spans="1:254">
      <c r="A40" s="114"/>
      <c r="IS40" s="111"/>
      <c r="IT40" s="111"/>
    </row>
    <row r="41" s="112" customFormat="1" spans="1:254">
      <c r="A41" s="114"/>
      <c r="IS41" s="111"/>
      <c r="IT41" s="111"/>
    </row>
    <row r="42" s="112" customFormat="1" spans="1:254">
      <c r="A42" s="114"/>
      <c r="IS42" s="111"/>
      <c r="IT42" s="111"/>
    </row>
    <row r="43" s="112" customFormat="1" spans="1:254">
      <c r="A43" s="114"/>
      <c r="IS43" s="111"/>
      <c r="IT43" s="111"/>
    </row>
    <row r="44" s="112" customFormat="1" spans="1:254">
      <c r="A44" s="114"/>
      <c r="IS44" s="111"/>
      <c r="IT44" s="111"/>
    </row>
    <row r="45" s="112" customFormat="1" spans="1:254">
      <c r="A45" s="114"/>
      <c r="IS45" s="111"/>
      <c r="IT45" s="111"/>
    </row>
    <row r="46" s="112" customFormat="1" spans="1:254">
      <c r="A46" s="114"/>
      <c r="IS46" s="111"/>
      <c r="IT46" s="111"/>
    </row>
    <row r="47" s="112" customFormat="1" spans="1:254">
      <c r="A47" s="114"/>
      <c r="IS47" s="111"/>
      <c r="IT47" s="111"/>
    </row>
    <row r="48" s="112" customFormat="1" spans="1:254">
      <c r="A48" s="114"/>
      <c r="IS48" s="111"/>
      <c r="IT48" s="111"/>
    </row>
    <row r="49" s="112" customFormat="1" spans="1:254">
      <c r="A49" s="114"/>
      <c r="IS49" s="111"/>
      <c r="IT49" s="111"/>
    </row>
    <row r="50" s="112" customFormat="1" spans="1:254">
      <c r="A50" s="114"/>
      <c r="IS50" s="111"/>
      <c r="IT50" s="111"/>
    </row>
    <row r="51" s="112" customFormat="1" spans="1:254">
      <c r="A51" s="114"/>
      <c r="IS51" s="111"/>
      <c r="IT51" s="111"/>
    </row>
    <row r="52" s="112" customFormat="1" spans="1:254">
      <c r="A52" s="114"/>
      <c r="IS52" s="111"/>
      <c r="IT52" s="111"/>
    </row>
    <row r="53" s="112" customFormat="1" spans="1:254">
      <c r="A53" s="114"/>
      <c r="IS53" s="111"/>
      <c r="IT53" s="111"/>
    </row>
    <row r="54" s="112" customFormat="1" spans="1:254">
      <c r="A54" s="114"/>
      <c r="IS54" s="111"/>
      <c r="IT54" s="111"/>
    </row>
    <row r="55" s="112" customFormat="1" spans="1:254">
      <c r="A55" s="114"/>
      <c r="IS55" s="111"/>
      <c r="IT55" s="111"/>
    </row>
    <row r="56" s="112" customFormat="1" spans="1:254">
      <c r="A56" s="114"/>
      <c r="IS56" s="111"/>
      <c r="IT56" s="111"/>
    </row>
    <row r="57" s="112" customFormat="1" spans="1:254">
      <c r="A57" s="114"/>
      <c r="IS57" s="111"/>
      <c r="IT57" s="111"/>
    </row>
    <row r="58" s="112" customFormat="1" spans="1:254">
      <c r="A58" s="114"/>
      <c r="IS58" s="111"/>
      <c r="IT58" s="111"/>
    </row>
    <row r="59" s="112" customFormat="1" spans="1:254">
      <c r="A59" s="114"/>
      <c r="IS59" s="111"/>
      <c r="IT59" s="111"/>
    </row>
    <row r="60" s="112" customFormat="1" spans="1:254">
      <c r="A60" s="114"/>
      <c r="IS60" s="111"/>
      <c r="IT60" s="111"/>
    </row>
    <row r="61" s="112" customFormat="1" spans="1:254">
      <c r="A61" s="114"/>
      <c r="IS61" s="111"/>
      <c r="IT61" s="111"/>
    </row>
    <row r="62" s="112" customFormat="1" spans="1:254">
      <c r="A62" s="114"/>
      <c r="IS62" s="111"/>
      <c r="IT62" s="111"/>
    </row>
    <row r="63" s="112" customFormat="1" spans="1:254">
      <c r="A63" s="114"/>
      <c r="IS63" s="111"/>
      <c r="IT63" s="111"/>
    </row>
    <row r="64" s="112" customFormat="1" spans="1:254">
      <c r="A64" s="114"/>
      <c r="IS64" s="111"/>
      <c r="IT64" s="111"/>
    </row>
    <row r="65" s="112" customFormat="1" spans="1:254">
      <c r="A65" s="114"/>
      <c r="IS65" s="111"/>
      <c r="IT65" s="111"/>
    </row>
    <row r="66" s="112" customFormat="1" spans="1:254">
      <c r="A66" s="114"/>
      <c r="IS66" s="111"/>
      <c r="IT66" s="111"/>
    </row>
    <row r="67" s="112" customFormat="1" spans="1:254">
      <c r="A67" s="114"/>
      <c r="IS67" s="111"/>
      <c r="IT67" s="111"/>
    </row>
    <row r="68" s="112" customFormat="1" spans="1:254">
      <c r="A68" s="114"/>
      <c r="IS68" s="111"/>
      <c r="IT68" s="111"/>
    </row>
    <row r="69" s="112" customFormat="1" spans="1:254">
      <c r="A69" s="114"/>
      <c r="IS69" s="111"/>
      <c r="IT69" s="111"/>
    </row>
    <row r="70" s="112" customFormat="1" spans="1:254">
      <c r="A70" s="114"/>
      <c r="IS70" s="111"/>
      <c r="IT70" s="111"/>
    </row>
    <row r="71" s="112" customFormat="1" spans="1:254">
      <c r="A71" s="114"/>
      <c r="IS71" s="111"/>
      <c r="IT71" s="111"/>
    </row>
    <row r="72" s="112" customFormat="1" spans="1:254">
      <c r="A72" s="114"/>
      <c r="IS72" s="111"/>
      <c r="IT72" s="111"/>
    </row>
    <row r="73" s="112" customFormat="1" spans="1:254">
      <c r="A73" s="114"/>
      <c r="IS73" s="111"/>
      <c r="IT73" s="111"/>
    </row>
    <row r="74" s="112" customFormat="1" spans="1:254">
      <c r="A74" s="114"/>
      <c r="IS74" s="111"/>
      <c r="IT74" s="111"/>
    </row>
    <row r="75" s="112" customFormat="1" spans="1:254">
      <c r="A75" s="114"/>
      <c r="IS75" s="111"/>
      <c r="IT75" s="111"/>
    </row>
    <row r="76" s="112" customFormat="1" spans="1:254">
      <c r="A76" s="114"/>
      <c r="IS76" s="111"/>
      <c r="IT76" s="111"/>
    </row>
    <row r="77" s="112" customFormat="1" spans="1:254">
      <c r="A77" s="114"/>
      <c r="IS77" s="111"/>
      <c r="IT77" s="111"/>
    </row>
    <row r="78" s="112" customFormat="1" spans="1:254">
      <c r="A78" s="114"/>
      <c r="IS78" s="111"/>
      <c r="IT78" s="111"/>
    </row>
    <row r="79" s="112" customFormat="1" spans="1:254">
      <c r="A79" s="114"/>
      <c r="IS79" s="111"/>
      <c r="IT79" s="111"/>
    </row>
    <row r="80" s="112" customFormat="1" spans="1:254">
      <c r="A80" s="114"/>
      <c r="IS80" s="111"/>
      <c r="IT80" s="111"/>
    </row>
    <row r="81" s="112" customFormat="1" spans="1:254">
      <c r="A81" s="114"/>
      <c r="IS81" s="111"/>
      <c r="IT81" s="111"/>
    </row>
    <row r="82" s="112" customFormat="1" spans="1:254">
      <c r="A82" s="114"/>
      <c r="IS82" s="111"/>
      <c r="IT82" s="111"/>
    </row>
  </sheetData>
  <mergeCells count="1">
    <mergeCell ref="A1:B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3"/>
  <sheetViews>
    <sheetView workbookViewId="0">
      <pane ySplit="6" topLeftCell="A7" activePane="bottomLeft" state="frozen"/>
      <selection/>
      <selection pane="bottomLeft" activeCell="C8" sqref="C8"/>
    </sheetView>
  </sheetViews>
  <sheetFormatPr defaultColWidth="7" defaultRowHeight="14.25"/>
  <cols>
    <col min="1" max="1" width="24.125" style="67" customWidth="1"/>
    <col min="2" max="2" width="63.875" style="67" customWidth="1"/>
    <col min="3" max="3" width="9.5" style="67" customWidth="1"/>
    <col min="4" max="246" width="7" style="67"/>
    <col min="247" max="16384" width="7" style="61"/>
  </cols>
  <sheetData>
    <row r="1" s="67" customFormat="1" spans="247:247">
      <c r="IM1" s="61"/>
    </row>
    <row r="2" s="67" customFormat="1" ht="31.5" customHeight="1" spans="1:3">
      <c r="A2" s="102" t="s">
        <v>34</v>
      </c>
      <c r="B2" s="102"/>
      <c r="C2" s="102"/>
    </row>
    <row r="3" s="67" customFormat="1" ht="31.5" customHeight="1" spans="1:3">
      <c r="A3" s="103"/>
      <c r="B3" s="104" t="s">
        <v>1325</v>
      </c>
      <c r="C3" s="104"/>
    </row>
    <row r="4" s="67" customFormat="1" ht="45.75" customHeight="1" spans="1:3">
      <c r="A4" s="105" t="s">
        <v>1326</v>
      </c>
      <c r="B4" s="106" t="s">
        <v>1327</v>
      </c>
      <c r="C4" s="105" t="s">
        <v>1328</v>
      </c>
    </row>
    <row r="5" s="67" customFormat="1" ht="11.25" spans="1:3">
      <c r="A5" s="105"/>
      <c r="B5" s="106"/>
      <c r="C5" s="105"/>
    </row>
    <row r="6" s="67" customFormat="1" ht="26" customHeight="1" spans="1:3">
      <c r="A6" s="105" t="s">
        <v>1323</v>
      </c>
      <c r="B6" s="106"/>
      <c r="C6" s="105"/>
    </row>
    <row r="7" s="67" customFormat="1" ht="21" customHeight="1" spans="1:3">
      <c r="A7" s="107" t="s">
        <v>1489</v>
      </c>
      <c r="B7" s="107" t="s">
        <v>1490</v>
      </c>
      <c r="C7" s="107">
        <v>83.7</v>
      </c>
    </row>
    <row r="8" s="67" customFormat="1" ht="21" customHeight="1" spans="1:3">
      <c r="A8" s="107" t="s">
        <v>1491</v>
      </c>
      <c r="B8" s="107" t="s">
        <v>1492</v>
      </c>
      <c r="C8" s="107">
        <v>3334.08</v>
      </c>
    </row>
    <row r="9" s="67" customFormat="1" ht="21" customHeight="1" spans="1:3">
      <c r="A9" s="107" t="s">
        <v>1493</v>
      </c>
      <c r="B9" s="107" t="s">
        <v>1494</v>
      </c>
      <c r="C9" s="107">
        <v>126.01</v>
      </c>
    </row>
    <row r="10" s="67" customFormat="1" ht="20" customHeight="1" spans="1:3">
      <c r="A10" s="107" t="s">
        <v>1495</v>
      </c>
      <c r="B10" s="107" t="s">
        <v>1496</v>
      </c>
      <c r="C10" s="107">
        <v>46</v>
      </c>
    </row>
    <row r="11" s="67" customFormat="1" ht="21" customHeight="1" spans="1:3">
      <c r="A11" s="108"/>
      <c r="B11" s="108"/>
      <c r="C11" s="108"/>
    </row>
    <row r="12" s="67" customFormat="1" ht="21" customHeight="1" spans="1:3">
      <c r="A12" s="107" t="s">
        <v>89</v>
      </c>
      <c r="B12" s="108"/>
      <c r="C12" s="109">
        <f>SUM(C7:C11)</f>
        <v>3589.79</v>
      </c>
    </row>
    <row r="13" s="67" customFormat="1" ht="16.5" spans="1:3">
      <c r="A13" s="110" t="s">
        <v>1349</v>
      </c>
      <c r="B13" s="111"/>
      <c r="C13" s="111"/>
    </row>
  </sheetData>
  <mergeCells count="5">
    <mergeCell ref="A2:C2"/>
    <mergeCell ref="B3:C3"/>
    <mergeCell ref="A4:A5"/>
    <mergeCell ref="B4:B5"/>
    <mergeCell ref="C4:C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6"/>
  <sheetViews>
    <sheetView workbookViewId="0">
      <pane ySplit="3" topLeftCell="A4" activePane="bottomLeft" state="frozen"/>
      <selection/>
      <selection pane="bottomLeft" activeCell="G14" sqref="G14"/>
    </sheetView>
  </sheetViews>
  <sheetFormatPr defaultColWidth="9" defaultRowHeight="13.5" outlineLevelCol="3"/>
  <cols>
    <col min="1" max="1" width="44.375" style="86" customWidth="1"/>
    <col min="2" max="4" width="20.375" style="17" customWidth="1"/>
    <col min="5" max="5" width="10.5" style="17" customWidth="1"/>
    <col min="6" max="6" width="9" style="17" customWidth="1"/>
    <col min="7" max="28" width="9" style="17"/>
    <col min="29" max="255" width="5.875" style="17"/>
    <col min="256" max="16384" width="9" style="17"/>
  </cols>
  <sheetData>
    <row r="1" s="85" customFormat="1" ht="40" customHeight="1" spans="1:4">
      <c r="A1" s="87" t="s">
        <v>1497</v>
      </c>
      <c r="B1" s="87"/>
      <c r="C1" s="88"/>
      <c r="D1" s="87"/>
    </row>
    <row r="2" s="85" customFormat="1" ht="27" customHeight="1" spans="1:4">
      <c r="A2" s="89"/>
      <c r="B2" s="90"/>
      <c r="C2" s="91"/>
      <c r="D2" s="92" t="s">
        <v>63</v>
      </c>
    </row>
    <row r="3" s="85" customFormat="1" ht="34" customHeight="1" spans="1:4">
      <c r="A3" s="93" t="s">
        <v>1498</v>
      </c>
      <c r="B3" s="94" t="s">
        <v>89</v>
      </c>
      <c r="C3" s="94" t="s">
        <v>1499</v>
      </c>
      <c r="D3" s="94" t="s">
        <v>1500</v>
      </c>
    </row>
    <row r="4" s="85" customFormat="1" ht="34" customHeight="1" spans="1:4">
      <c r="A4" s="96" t="s">
        <v>1501</v>
      </c>
      <c r="B4" s="97">
        <f>SUM(B5:B10)</f>
        <v>73318</v>
      </c>
      <c r="C4" s="97">
        <f>SUM(C5:C10)</f>
        <v>25372</v>
      </c>
      <c r="D4" s="97">
        <f>SUM(D5:D10)</f>
        <v>47946</v>
      </c>
    </row>
    <row r="5" s="85" customFormat="1" ht="34" customHeight="1" spans="1:4">
      <c r="A5" s="96" t="s">
        <v>1502</v>
      </c>
      <c r="B5" s="97">
        <f t="shared" ref="B5:B10" si="0">SUM(C5:D5)</f>
        <v>29441</v>
      </c>
      <c r="C5" s="97">
        <v>5391</v>
      </c>
      <c r="D5" s="97">
        <v>24050</v>
      </c>
    </row>
    <row r="6" s="85" customFormat="1" ht="34" customHeight="1" spans="1:4">
      <c r="A6" s="96" t="s">
        <v>1503</v>
      </c>
      <c r="B6" s="97">
        <f t="shared" si="0"/>
        <v>28</v>
      </c>
      <c r="C6" s="97">
        <v>12</v>
      </c>
      <c r="D6" s="97">
        <v>16</v>
      </c>
    </row>
    <row r="7" s="85" customFormat="1" ht="34" customHeight="1" spans="1:4">
      <c r="A7" s="96" t="s">
        <v>1504</v>
      </c>
      <c r="B7" s="97">
        <f t="shared" si="0"/>
        <v>43114</v>
      </c>
      <c r="C7" s="97">
        <v>19714</v>
      </c>
      <c r="D7" s="97">
        <v>23400</v>
      </c>
    </row>
    <row r="8" s="85" customFormat="1" ht="34" customHeight="1" spans="1:4">
      <c r="A8" s="96" t="s">
        <v>1505</v>
      </c>
      <c r="B8" s="97">
        <f t="shared" si="0"/>
        <v>0</v>
      </c>
      <c r="C8" s="97"/>
      <c r="D8" s="97"/>
    </row>
    <row r="9" s="85" customFormat="1" ht="34" customHeight="1" spans="1:4">
      <c r="A9" s="96" t="s">
        <v>1506</v>
      </c>
      <c r="B9" s="97">
        <f t="shared" si="0"/>
        <v>195</v>
      </c>
      <c r="C9" s="97">
        <v>195</v>
      </c>
      <c r="D9" s="97"/>
    </row>
    <row r="10" s="85" customFormat="1" ht="34" customHeight="1" spans="1:4">
      <c r="A10" s="96" t="s">
        <v>1507</v>
      </c>
      <c r="B10" s="97">
        <f t="shared" si="0"/>
        <v>540</v>
      </c>
      <c r="C10" s="97">
        <v>60</v>
      </c>
      <c r="D10" s="97">
        <v>480</v>
      </c>
    </row>
    <row r="11" s="85" customFormat="1" ht="34" customHeight="1" spans="1:4">
      <c r="A11" s="96"/>
      <c r="B11" s="97"/>
      <c r="C11" s="97"/>
      <c r="D11" s="97"/>
    </row>
    <row r="12" s="85" customFormat="1" ht="34" customHeight="1" spans="1:4">
      <c r="A12" s="96" t="s">
        <v>1508</v>
      </c>
      <c r="B12" s="97">
        <f>SUM(B13:B15)</f>
        <v>67055</v>
      </c>
      <c r="C12" s="97">
        <f>SUM(C13:C15)</f>
        <v>19332</v>
      </c>
      <c r="D12" s="97">
        <f>SUM(D13:D15)</f>
        <v>47723</v>
      </c>
    </row>
    <row r="13" s="85" customFormat="1" ht="34" customHeight="1" spans="1:4">
      <c r="A13" s="96" t="s">
        <v>1509</v>
      </c>
      <c r="B13" s="97">
        <f t="shared" ref="B13:B15" si="1">SUM(C13:D13)</f>
        <v>66651</v>
      </c>
      <c r="C13" s="97">
        <v>19308</v>
      </c>
      <c r="D13" s="97">
        <v>47343</v>
      </c>
    </row>
    <row r="14" s="85" customFormat="1" ht="34" customHeight="1" spans="1:4">
      <c r="A14" s="96" t="s">
        <v>1510</v>
      </c>
      <c r="B14" s="97">
        <f t="shared" si="1"/>
        <v>0</v>
      </c>
      <c r="C14" s="97"/>
      <c r="D14" s="97"/>
    </row>
    <row r="15" s="85" customFormat="1" ht="34" customHeight="1" spans="1:4">
      <c r="A15" s="96" t="s">
        <v>1511</v>
      </c>
      <c r="B15" s="97">
        <f t="shared" si="1"/>
        <v>404</v>
      </c>
      <c r="C15" s="97">
        <v>24</v>
      </c>
      <c r="D15" s="97">
        <v>380</v>
      </c>
    </row>
    <row r="16" s="85" customFormat="1" ht="34" customHeight="1" spans="1:4">
      <c r="A16" s="96"/>
      <c r="B16" s="97"/>
      <c r="C16" s="97"/>
      <c r="D16" s="97"/>
    </row>
    <row r="17" s="85" customFormat="1" ht="34" customHeight="1" spans="1:4">
      <c r="A17" s="96" t="s">
        <v>1512</v>
      </c>
      <c r="B17" s="97">
        <f t="shared" ref="B17:B19" si="2">SUM(C17:D17)</f>
        <v>6263</v>
      </c>
      <c r="C17" s="97">
        <v>6040</v>
      </c>
      <c r="D17" s="97">
        <v>223</v>
      </c>
    </row>
    <row r="18" s="85" customFormat="1" ht="34" customHeight="1" spans="1:4">
      <c r="A18" s="96" t="s">
        <v>1513</v>
      </c>
      <c r="B18" s="97">
        <f t="shared" si="2"/>
        <v>38426</v>
      </c>
      <c r="C18" s="97">
        <v>36952</v>
      </c>
      <c r="D18" s="97">
        <v>1474</v>
      </c>
    </row>
    <row r="19" s="85" customFormat="1" ht="34" customHeight="1" spans="1:4">
      <c r="A19" s="99" t="s">
        <v>1514</v>
      </c>
      <c r="B19" s="100">
        <f t="shared" si="2"/>
        <v>44689</v>
      </c>
      <c r="C19" s="100">
        <v>42992</v>
      </c>
      <c r="D19" s="100">
        <v>1697</v>
      </c>
    </row>
    <row r="20" s="85" customFormat="1" ht="29" customHeight="1"/>
    <row r="21" s="85" customFormat="1" ht="14.25"/>
    <row r="22" s="85" customFormat="1" ht="14.25"/>
    <row r="23" s="85" customFormat="1" ht="14.25"/>
    <row r="24" s="85" customFormat="1" ht="14.25"/>
    <row r="25" s="85" customFormat="1" ht="14.25"/>
    <row r="26" s="85" customFormat="1" ht="14.25"/>
    <row r="27" s="85" customFormat="1" ht="14.25"/>
    <row r="28" s="85" customFormat="1" ht="14.25"/>
    <row r="29" s="85" customFormat="1" ht="14.25"/>
    <row r="30" s="85" customFormat="1" ht="14.25"/>
    <row r="31" s="85" customFormat="1" ht="14.25"/>
    <row r="32" s="85" customFormat="1" ht="14.25"/>
    <row r="33" s="85" customFormat="1" ht="14.25"/>
    <row r="34" s="85" customFormat="1" ht="14.25"/>
    <row r="35" s="85" customFormat="1" ht="14.25"/>
    <row r="36" s="85" customFormat="1" ht="14.25"/>
    <row r="37" s="85" customFormat="1" ht="14.25"/>
    <row r="38" s="85" customFormat="1" ht="14.25"/>
    <row r="39" s="85" customFormat="1" ht="14.25"/>
    <row r="40" s="85" customFormat="1" ht="14.25"/>
    <row r="41" s="85" customFormat="1" ht="14.25"/>
    <row r="42" s="85" customFormat="1" ht="14.25"/>
    <row r="43" s="85" customFormat="1" ht="14.25"/>
    <row r="44" s="85" customFormat="1" ht="14.25"/>
    <row r="45" s="85" customFormat="1" ht="14.25"/>
    <row r="46" s="85" customFormat="1" ht="14.25"/>
    <row r="47" s="85" customFormat="1" ht="14.25"/>
    <row r="48" s="85" customFormat="1" ht="14.25"/>
    <row r="49" s="85" customFormat="1" ht="14.25"/>
    <row r="50" s="85" customFormat="1" ht="14.25"/>
    <row r="51" s="85" customFormat="1" ht="14.25"/>
    <row r="52" s="85" customFormat="1" ht="14.25"/>
    <row r="53" s="85" customFormat="1" ht="14.25"/>
    <row r="54" s="85" customFormat="1" ht="14.25"/>
    <row r="55" s="85" customFormat="1" ht="14.25"/>
    <row r="56" s="85" customFormat="1" ht="14.25"/>
    <row r="57" s="85" customFormat="1" ht="14.25"/>
    <row r="58" s="85" customFormat="1" ht="14.25"/>
    <row r="59" s="85" customFormat="1" ht="14.25"/>
    <row r="60" s="85" customFormat="1" ht="14.25"/>
    <row r="61" s="85" customFormat="1" ht="14.25"/>
    <row r="62" s="85" customFormat="1" ht="14.25"/>
    <row r="63" s="85" customFormat="1" ht="14.25"/>
    <row r="64" s="85" customFormat="1" ht="14.25"/>
    <row r="65" s="85" customFormat="1" ht="14.25"/>
    <row r="66" s="85" customFormat="1" ht="14.25"/>
    <row r="67" s="85" customFormat="1" ht="14.25"/>
    <row r="68" s="85" customFormat="1" ht="14.25"/>
    <row r="69" s="85" customFormat="1" ht="14.25"/>
    <row r="70" s="85" customFormat="1" ht="14.25"/>
    <row r="71" s="85" customFormat="1" ht="14.25"/>
    <row r="72" s="85" customFormat="1" ht="14.25"/>
    <row r="73" s="85" customFormat="1" ht="14.25"/>
    <row r="74" s="85" customFormat="1" ht="14.25"/>
    <row r="75" s="85" customFormat="1" ht="14.25"/>
    <row r="76" s="85" customFormat="1" ht="14.25"/>
    <row r="77" s="85" customFormat="1" ht="14.25"/>
    <row r="78" s="85" customFormat="1" ht="14.25"/>
    <row r="79" s="85" customFormat="1" ht="14.25"/>
    <row r="80" s="85" customFormat="1" ht="14.25"/>
    <row r="81" s="85" customFormat="1" ht="14.25"/>
    <row r="82" s="85" customFormat="1" ht="14.25"/>
    <row r="83" s="85" customFormat="1" ht="14.25"/>
    <row r="84" s="85" customFormat="1" ht="14.25"/>
    <row r="85" s="85" customFormat="1" ht="14.25"/>
    <row r="86" s="85" customFormat="1" ht="14.25"/>
    <row r="87" s="85" customFormat="1" ht="14.25"/>
    <row r="88" s="85" customFormat="1" ht="14.25"/>
    <row r="89" s="85" customFormat="1" ht="14.25"/>
    <row r="90" s="85" customFormat="1" ht="14.25"/>
    <row r="91" s="85" customFormat="1" ht="14.25"/>
    <row r="92" s="85" customFormat="1" ht="14.25"/>
    <row r="93" s="85" customFormat="1" ht="14.25"/>
    <row r="94" s="85" customFormat="1" ht="14.25"/>
    <row r="95" s="85" customFormat="1" ht="14.25"/>
    <row r="96" s="85" customFormat="1" ht="14.25"/>
    <row r="97" s="85" customFormat="1" ht="14.25"/>
    <row r="98" s="85" customFormat="1" ht="14.25"/>
    <row r="99" s="85" customFormat="1" ht="14.25"/>
    <row r="100" s="85" customFormat="1" ht="14.25"/>
    <row r="101" s="85" customFormat="1" ht="14.25"/>
    <row r="102" s="85" customFormat="1" ht="14.25"/>
    <row r="103" s="85" customFormat="1" ht="14.25"/>
    <row r="104" s="85" customFormat="1" ht="14.25"/>
    <row r="105" s="85" customFormat="1" ht="14.25"/>
    <row r="106" s="85" customFormat="1" ht="14.25"/>
    <row r="107" s="85" customFormat="1" ht="14.25"/>
    <row r="108" s="85" customFormat="1" ht="14.25"/>
    <row r="109" s="85" customFormat="1" ht="14.25"/>
    <row r="110" s="85" customFormat="1" ht="14.25"/>
    <row r="111" s="85" customFormat="1" ht="14.25"/>
    <row r="112" s="85" customFormat="1" ht="14.25"/>
    <row r="113" s="85" customFormat="1" ht="14.25"/>
    <row r="114" s="85" customFormat="1" ht="14.25"/>
    <row r="115" s="85" customFormat="1" ht="14.25"/>
    <row r="116" s="85" customFormat="1" ht="14.25"/>
    <row r="117" s="85" customFormat="1" ht="14.25"/>
    <row r="118" s="85" customFormat="1" ht="14.25"/>
    <row r="119" s="85" customFormat="1" ht="14.25"/>
    <row r="120" s="85" customFormat="1" ht="14.25"/>
    <row r="121" s="85" customFormat="1" ht="14.25"/>
    <row r="122" s="85" customFormat="1" ht="14.25"/>
    <row r="123" s="85" customFormat="1" ht="14.25"/>
    <row r="124" s="85" customFormat="1" ht="14.25"/>
    <row r="125" s="85" customFormat="1" ht="14.25"/>
    <row r="126" s="85" customFormat="1" ht="14.25"/>
    <row r="127" s="85" customFormat="1" ht="14.25"/>
    <row r="128" s="85" customFormat="1" ht="14.25"/>
    <row r="129" s="85" customFormat="1" ht="14.25"/>
    <row r="130" s="85" customFormat="1" ht="14.25"/>
    <row r="131" s="85" customFormat="1" ht="14.25"/>
    <row r="132" s="85" customFormat="1" ht="14.25"/>
    <row r="133" s="85" customFormat="1" ht="14.25"/>
    <row r="134" s="85" customFormat="1" ht="14.25"/>
    <row r="135" s="85" customFormat="1" ht="14.25"/>
    <row r="136" s="85" customFormat="1" ht="14.25"/>
    <row r="137" s="85" customFormat="1" ht="14.25"/>
    <row r="138" s="85" customFormat="1" ht="14.25"/>
    <row r="139" s="85" customFormat="1" ht="14.25"/>
    <row r="140" s="85" customFormat="1" ht="14.25"/>
    <row r="141" s="85" customFormat="1" ht="14.25"/>
    <row r="142" s="85" customFormat="1" ht="14.25"/>
    <row r="143" s="85" customFormat="1" ht="14.25"/>
    <row r="144" s="85" customFormat="1" ht="14.25"/>
    <row r="145" s="85" customFormat="1" ht="14.25"/>
    <row r="146" s="85" customFormat="1" ht="14.25"/>
    <row r="147" s="85" customFormat="1" ht="14.25"/>
    <row r="148" s="85" customFormat="1" ht="14.25"/>
    <row r="149" s="85" customFormat="1" ht="14.25"/>
    <row r="150" s="85" customFormat="1" ht="14.25"/>
    <row r="151" s="85" customFormat="1" ht="14.25"/>
    <row r="152" s="85" customFormat="1" ht="14.25"/>
    <row r="153" s="85" customFormat="1" ht="14.25"/>
    <row r="154" s="85" customFormat="1" ht="14.25"/>
    <row r="155" s="85" customFormat="1" ht="14.25"/>
    <row r="156" s="85" customFormat="1" ht="14.25"/>
    <row r="157" s="85" customFormat="1" ht="14.25"/>
    <row r="158" s="85" customFormat="1" ht="14.25"/>
    <row r="159" s="85" customFormat="1" ht="14.25"/>
    <row r="160" s="85" customFormat="1" ht="14.25"/>
    <row r="161" s="85" customFormat="1" ht="14.25"/>
    <row r="162" s="85" customFormat="1" ht="14.25"/>
    <row r="163" s="85" customFormat="1" ht="14.25"/>
    <row r="164" s="85" customFormat="1" ht="14.25"/>
    <row r="165" s="85" customFormat="1" ht="14.25"/>
    <row r="166" s="85" customFormat="1" ht="14.25"/>
    <row r="167" s="85" customFormat="1" ht="14.25"/>
    <row r="168" s="85" customFormat="1" ht="14.25"/>
    <row r="169" s="85" customFormat="1" ht="14.25"/>
    <row r="170" s="85" customFormat="1" ht="14.25"/>
    <row r="171" s="85" customFormat="1" ht="14.25"/>
    <row r="172" s="85" customFormat="1" ht="14.25"/>
    <row r="173" s="85" customFormat="1" ht="14.25"/>
    <row r="174" s="85" customFormat="1" ht="14.25"/>
    <row r="175" s="85" customFormat="1" ht="14.25"/>
    <row r="176" s="85" customFormat="1" ht="14.25"/>
    <row r="177" s="85" customFormat="1" ht="14.25"/>
    <row r="178" s="85" customFormat="1" ht="14.25"/>
    <row r="179" s="85" customFormat="1" ht="14.25"/>
    <row r="180" s="85" customFormat="1" ht="14.25"/>
    <row r="181" s="85" customFormat="1" ht="14.25"/>
    <row r="182" s="85" customFormat="1" ht="14.25"/>
    <row r="183" s="85" customFormat="1" ht="14.25"/>
    <row r="184" s="85" customFormat="1" ht="14.25"/>
    <row r="185" s="85" customFormat="1" ht="14.25"/>
    <row r="186" s="85" customFormat="1" ht="14.25"/>
    <row r="187" s="85" customFormat="1" ht="14.25"/>
    <row r="188" s="85" customFormat="1" ht="14.25"/>
    <row r="189" s="85" customFormat="1" ht="14.25"/>
    <row r="190" s="85" customFormat="1" ht="14.25"/>
    <row r="191" s="85" customFormat="1" ht="14.25"/>
    <row r="192" s="85" customFormat="1" ht="14.25"/>
    <row r="193" s="85" customFormat="1" ht="14.25"/>
    <row r="194" s="85" customFormat="1" ht="14.25"/>
    <row r="195" s="85" customFormat="1" ht="14.25"/>
    <row r="196" s="85" customFormat="1" ht="14.25"/>
    <row r="197" s="85" customFormat="1" ht="14.25"/>
    <row r="198" s="85" customFormat="1" ht="14.25"/>
    <row r="199" s="85" customFormat="1" ht="14.25"/>
    <row r="200" s="85" customFormat="1" ht="14.25"/>
    <row r="201" s="85" customFormat="1" ht="14.25"/>
    <row r="202" s="85" customFormat="1" ht="14.25"/>
    <row r="203" s="85" customFormat="1" ht="14.25"/>
    <row r="204" s="85" customFormat="1" ht="14.25"/>
    <row r="205" s="85" customFormat="1" ht="14.25"/>
    <row r="206" s="85" customFormat="1" ht="14.25"/>
    <row r="207" s="85" customFormat="1" ht="14.25"/>
    <row r="208" s="85" customFormat="1" ht="14.25"/>
    <row r="209" s="85" customFormat="1" ht="14.25"/>
    <row r="210" s="85" customFormat="1" ht="14.25"/>
    <row r="211" s="85" customFormat="1" ht="14.25"/>
    <row r="212" s="85" customFormat="1" ht="14.25"/>
    <row r="213" s="85" customFormat="1" ht="14.25"/>
    <row r="214" s="85" customFormat="1" ht="14.25"/>
    <row r="215" s="85" customFormat="1" ht="14.25"/>
    <row r="216" s="85" customFormat="1" ht="14.25"/>
    <row r="217" s="85" customFormat="1" ht="14.25"/>
    <row r="218" s="85" customFormat="1" ht="14.25"/>
    <row r="219" s="85" customFormat="1" ht="14.25"/>
    <row r="220" s="85" customFormat="1" ht="14.25"/>
    <row r="221" s="85" customFormat="1" ht="14.25"/>
    <row r="222" s="85" customFormat="1" ht="14.25"/>
    <row r="223" s="85" customFormat="1" ht="14.25"/>
    <row r="224" s="85" customFormat="1" ht="14.25"/>
    <row r="225" s="85" customFormat="1" ht="14.25"/>
    <row r="226" s="85" customFormat="1" ht="14.25"/>
    <row r="227" s="85" customFormat="1" ht="14.25"/>
    <row r="228" s="85" customFormat="1" ht="14.25"/>
    <row r="229" s="85" customFormat="1" ht="14.25"/>
    <row r="230" s="85" customFormat="1" ht="14.25"/>
    <row r="231" s="85" customFormat="1" ht="14.25"/>
    <row r="232" s="85" customFormat="1" ht="14.25"/>
    <row r="233" s="85" customFormat="1" ht="14.25"/>
    <row r="234" s="85" customFormat="1" ht="14.25"/>
    <row r="235" s="85" customFormat="1" ht="14.25"/>
    <row r="236" s="85" customFormat="1" ht="14.25"/>
    <row r="237" s="85" customFormat="1" ht="14.25"/>
    <row r="238" s="85" customFormat="1" ht="14.25"/>
    <row r="239" s="85" customFormat="1" ht="14.25"/>
    <row r="240" s="85" customFormat="1" ht="14.25"/>
    <row r="241" s="85" customFormat="1" ht="14.25"/>
    <row r="242" s="85" customFormat="1" ht="14.25"/>
    <row r="243" s="85" customFormat="1" ht="14.25"/>
    <row r="244" s="85" customFormat="1" ht="14.25"/>
    <row r="245" s="85" customFormat="1" ht="14.25"/>
    <row r="246" s="85" customFormat="1" ht="14.25"/>
    <row r="247" s="85" customFormat="1" ht="14.25"/>
    <row r="248" s="85" customFormat="1" ht="14.25"/>
    <row r="249" s="85" customFormat="1" ht="14.25"/>
    <row r="250" s="85" customFormat="1" ht="14.25"/>
    <row r="251" s="85" customFormat="1" ht="14.25"/>
    <row r="252" s="85" customFormat="1" ht="14.25"/>
    <row r="253" s="85" customFormat="1" ht="14.25"/>
    <row r="254" s="85" customFormat="1" ht="14.25"/>
    <row r="255" s="85" customFormat="1" ht="14.25"/>
    <row r="256" s="85" customFormat="1" ht="14.25"/>
  </sheetData>
  <mergeCells count="1">
    <mergeCell ref="A1:D1"/>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7"/>
  <sheetViews>
    <sheetView workbookViewId="0">
      <selection activeCell="E10" sqref="E10"/>
    </sheetView>
  </sheetViews>
  <sheetFormatPr defaultColWidth="9" defaultRowHeight="13.5" outlineLevelCol="3"/>
  <cols>
    <col min="1" max="1" width="44.375" style="86" customWidth="1"/>
    <col min="2" max="4" width="20.375" style="17" customWidth="1"/>
    <col min="5" max="5" width="10.5" style="17" customWidth="1"/>
    <col min="6" max="6" width="9" style="17" customWidth="1"/>
    <col min="7" max="28" width="9" style="17"/>
    <col min="29" max="256" width="5.875" style="17"/>
    <col min="257" max="16384" width="9" style="17"/>
  </cols>
  <sheetData>
    <row r="1" s="85" customFormat="1" ht="40" customHeight="1" spans="1:4">
      <c r="A1" s="87" t="s">
        <v>1515</v>
      </c>
      <c r="B1" s="87"/>
      <c r="C1" s="88"/>
      <c r="D1" s="87"/>
    </row>
    <row r="2" s="85" customFormat="1" ht="27" customHeight="1" spans="1:4">
      <c r="A2" s="89"/>
      <c r="B2" s="90"/>
      <c r="C2" s="91"/>
      <c r="D2" s="92" t="s">
        <v>63</v>
      </c>
    </row>
    <row r="3" s="85" customFormat="1" ht="34" customHeight="1" spans="1:4">
      <c r="A3" s="93" t="s">
        <v>1498</v>
      </c>
      <c r="B3" s="94" t="s">
        <v>89</v>
      </c>
      <c r="C3" s="94" t="s">
        <v>1499</v>
      </c>
      <c r="D3" s="95" t="s">
        <v>1500</v>
      </c>
    </row>
    <row r="4" s="85" customFormat="1" ht="34" customHeight="1" spans="1:4">
      <c r="A4" s="96" t="s">
        <v>1501</v>
      </c>
      <c r="B4" s="97">
        <f>SUM(B5:B10)</f>
        <v>73318</v>
      </c>
      <c r="C4" s="97">
        <f>SUM(C5:C10)</f>
        <v>25372</v>
      </c>
      <c r="D4" s="98">
        <f>SUM(D5:D10)</f>
        <v>47946</v>
      </c>
    </row>
    <row r="5" s="85" customFormat="1" ht="34" customHeight="1" spans="1:4">
      <c r="A5" s="96" t="s">
        <v>1502</v>
      </c>
      <c r="B5" s="97">
        <f t="shared" ref="B5:B10" si="0">SUM(C5:D5)</f>
        <v>29441</v>
      </c>
      <c r="C5" s="97">
        <v>5391</v>
      </c>
      <c r="D5" s="98">
        <v>24050</v>
      </c>
    </row>
    <row r="6" s="85" customFormat="1" ht="34" customHeight="1" spans="1:4">
      <c r="A6" s="96" t="s">
        <v>1503</v>
      </c>
      <c r="B6" s="97">
        <f t="shared" si="0"/>
        <v>28</v>
      </c>
      <c r="C6" s="97">
        <v>12</v>
      </c>
      <c r="D6" s="98">
        <v>16</v>
      </c>
    </row>
    <row r="7" s="85" customFormat="1" ht="34" customHeight="1" spans="1:4">
      <c r="A7" s="96" t="s">
        <v>1504</v>
      </c>
      <c r="B7" s="97">
        <f t="shared" si="0"/>
        <v>43114</v>
      </c>
      <c r="C7" s="97">
        <v>19714</v>
      </c>
      <c r="D7" s="98">
        <v>23400</v>
      </c>
    </row>
    <row r="8" s="85" customFormat="1" ht="34" customHeight="1" spans="1:4">
      <c r="A8" s="96" t="s">
        <v>1505</v>
      </c>
      <c r="B8" s="97">
        <f t="shared" si="0"/>
        <v>0</v>
      </c>
      <c r="C8" s="97"/>
      <c r="D8" s="98"/>
    </row>
    <row r="9" s="85" customFormat="1" ht="34" customHeight="1" spans="1:4">
      <c r="A9" s="96" t="s">
        <v>1506</v>
      </c>
      <c r="B9" s="97">
        <f t="shared" si="0"/>
        <v>195</v>
      </c>
      <c r="C9" s="97">
        <v>195</v>
      </c>
      <c r="D9" s="98"/>
    </row>
    <row r="10" s="85" customFormat="1" ht="34" customHeight="1" spans="1:4">
      <c r="A10" s="99" t="s">
        <v>1507</v>
      </c>
      <c r="B10" s="100">
        <f t="shared" si="0"/>
        <v>540</v>
      </c>
      <c r="C10" s="100">
        <v>60</v>
      </c>
      <c r="D10" s="101">
        <v>480</v>
      </c>
    </row>
    <row r="11" s="85" customFormat="1" ht="29" customHeight="1"/>
    <row r="12" s="85" customFormat="1" ht="14.25"/>
    <row r="13" s="85" customFormat="1" ht="14.25"/>
    <row r="14" s="85" customFormat="1" ht="14.25"/>
    <row r="15" s="85" customFormat="1" ht="14.25"/>
    <row r="16" s="85" customFormat="1" ht="14.25"/>
    <row r="17" s="85" customFormat="1" ht="14.25"/>
    <row r="18" s="85" customFormat="1" ht="14.25"/>
    <row r="19" s="85" customFormat="1" ht="14.25"/>
    <row r="20" s="85" customFormat="1" ht="14.25"/>
    <row r="21" s="85" customFormat="1" ht="14.25"/>
    <row r="22" s="85" customFormat="1" ht="14.25"/>
    <row r="23" s="85" customFormat="1" ht="14.25"/>
    <row r="24" s="85" customFormat="1" ht="14.25"/>
    <row r="25" s="85" customFormat="1" ht="14.25"/>
    <row r="26" s="85" customFormat="1" ht="14.25"/>
    <row r="27" s="85" customFormat="1" ht="14.25"/>
    <row r="28" s="85" customFormat="1" ht="14.25"/>
    <row r="29" s="85" customFormat="1" ht="14.25"/>
    <row r="30" s="85" customFormat="1" ht="14.25"/>
    <row r="31" s="85" customFormat="1" ht="14.25"/>
    <row r="32" s="85" customFormat="1" ht="14.25"/>
    <row r="33" s="85" customFormat="1" ht="14.25"/>
    <row r="34" s="85" customFormat="1" ht="14.25"/>
    <row r="35" s="85" customFormat="1" ht="14.25"/>
    <row r="36" s="85" customFormat="1" ht="14.25"/>
    <row r="37" s="85" customFormat="1" ht="14.25"/>
    <row r="38" s="85" customFormat="1" ht="14.25"/>
    <row r="39" s="85" customFormat="1" ht="14.25"/>
    <row r="40" s="85" customFormat="1" ht="14.25"/>
    <row r="41" s="85" customFormat="1" ht="14.25"/>
    <row r="42" s="85" customFormat="1" ht="14.25"/>
    <row r="43" s="85" customFormat="1" ht="14.25"/>
    <row r="44" s="85" customFormat="1" ht="14.25"/>
    <row r="45" s="85" customFormat="1" ht="14.25"/>
    <row r="46" s="85" customFormat="1" ht="14.25"/>
    <row r="47" s="85" customFormat="1" ht="14.25"/>
    <row r="48" s="85" customFormat="1" ht="14.25"/>
    <row r="49" s="85" customFormat="1" ht="14.25"/>
    <row r="50" s="85" customFormat="1" ht="14.25"/>
    <row r="51" s="85" customFormat="1" ht="14.25"/>
    <row r="52" s="85" customFormat="1" ht="14.25"/>
    <row r="53" s="85" customFormat="1" ht="14.25"/>
    <row r="54" s="85" customFormat="1" ht="14.25"/>
    <row r="55" s="85" customFormat="1" ht="14.25"/>
    <row r="56" s="85" customFormat="1" ht="14.25"/>
    <row r="57" s="85" customFormat="1" ht="14.25"/>
    <row r="58" s="85" customFormat="1" ht="14.25"/>
    <row r="59" s="85" customFormat="1" ht="14.25"/>
    <row r="60" s="85" customFormat="1" ht="14.25"/>
    <row r="61" s="85" customFormat="1" ht="14.25"/>
    <row r="62" s="85" customFormat="1" ht="14.25"/>
    <row r="63" s="85" customFormat="1" ht="14.25"/>
    <row r="64" s="85" customFormat="1" ht="14.25"/>
    <row r="65" s="85" customFormat="1" ht="14.25"/>
    <row r="66" s="85" customFormat="1" ht="14.25"/>
    <row r="67" s="85" customFormat="1" ht="14.25"/>
    <row r="68" s="85" customFormat="1" ht="14.25"/>
    <row r="69" s="85" customFormat="1" ht="14.25"/>
    <row r="70" s="85" customFormat="1" ht="14.25"/>
    <row r="71" s="85" customFormat="1" ht="14.25"/>
    <row r="72" s="85" customFormat="1" ht="14.25"/>
    <row r="73" s="85" customFormat="1" ht="14.25"/>
    <row r="74" s="85" customFormat="1" ht="14.25"/>
    <row r="75" s="85" customFormat="1" ht="14.25"/>
    <row r="76" s="85" customFormat="1" ht="14.25"/>
    <row r="77" s="85" customFormat="1" ht="14.25"/>
    <row r="78" s="85" customFormat="1" ht="14.25"/>
    <row r="79" s="85" customFormat="1" ht="14.25"/>
    <row r="80" s="85" customFormat="1" ht="14.25"/>
    <row r="81" s="85" customFormat="1" ht="14.25"/>
    <row r="82" s="85" customFormat="1" ht="14.25"/>
    <row r="83" s="85" customFormat="1" ht="14.25"/>
    <row r="84" s="85" customFormat="1" ht="14.25"/>
    <row r="85" s="85" customFormat="1" ht="14.25"/>
    <row r="86" s="85" customFormat="1" ht="14.25"/>
    <row r="87" s="85" customFormat="1" ht="14.25"/>
    <row r="88" s="85" customFormat="1" ht="14.25"/>
    <row r="89" s="85" customFormat="1" ht="14.25"/>
    <row r="90" s="85" customFormat="1" ht="14.25"/>
    <row r="91" s="85" customFormat="1" ht="14.25"/>
    <row r="92" s="85" customFormat="1" ht="14.25"/>
    <row r="93" s="85" customFormat="1" ht="14.25"/>
    <row r="94" s="85" customFormat="1" ht="14.25"/>
    <row r="95" s="85" customFormat="1" ht="14.25"/>
    <row r="96" s="85" customFormat="1" ht="14.25"/>
    <row r="97" s="85" customFormat="1" ht="14.25"/>
    <row r="98" s="85" customFormat="1" ht="14.25"/>
    <row r="99" s="85" customFormat="1" ht="14.25"/>
    <row r="100" s="85" customFormat="1" ht="14.25"/>
    <row r="101" s="85" customFormat="1" ht="14.25"/>
    <row r="102" s="85" customFormat="1" ht="14.25"/>
    <row r="103" s="85" customFormat="1" ht="14.25"/>
    <row r="104" s="85" customFormat="1" ht="14.25"/>
    <row r="105" s="85" customFormat="1" ht="14.25"/>
    <row r="106" s="85" customFormat="1" ht="14.25"/>
    <row r="107" s="85" customFormat="1" ht="14.25"/>
    <row r="108" s="85" customFormat="1" ht="14.25"/>
    <row r="109" s="85" customFormat="1" ht="14.25"/>
    <row r="110" s="85" customFormat="1" ht="14.25"/>
    <row r="111" s="85" customFormat="1" ht="14.25"/>
    <row r="112" s="85" customFormat="1" ht="14.25"/>
    <row r="113" s="85" customFormat="1" ht="14.25"/>
    <row r="114" s="85" customFormat="1" ht="14.25"/>
    <row r="115" s="85" customFormat="1" ht="14.25"/>
    <row r="116" s="85" customFormat="1" ht="14.25"/>
    <row r="117" s="85" customFormat="1" ht="14.25"/>
    <row r="118" s="85" customFormat="1" ht="14.25"/>
    <row r="119" s="85" customFormat="1" ht="14.25"/>
    <row r="120" s="85" customFormat="1" ht="14.25"/>
    <row r="121" s="85" customFormat="1" ht="14.25"/>
    <row r="122" s="85" customFormat="1" ht="14.25"/>
    <row r="123" s="85" customFormat="1" ht="14.25"/>
    <row r="124" s="85" customFormat="1" ht="14.25"/>
    <row r="125" s="85" customFormat="1" ht="14.25"/>
    <row r="126" s="85" customFormat="1" ht="14.25"/>
    <row r="127" s="85" customFormat="1" ht="14.25"/>
    <row r="128" s="85" customFormat="1" ht="14.25"/>
    <row r="129" s="85" customFormat="1" ht="14.25"/>
    <row r="130" s="85" customFormat="1" ht="14.25"/>
    <row r="131" s="85" customFormat="1" ht="14.25"/>
    <row r="132" s="85" customFormat="1" ht="14.25"/>
    <row r="133" s="85" customFormat="1" ht="14.25"/>
    <row r="134" s="85" customFormat="1" ht="14.25"/>
    <row r="135" s="85" customFormat="1" ht="14.25"/>
    <row r="136" s="85" customFormat="1" ht="14.25"/>
    <row r="137" s="85" customFormat="1" ht="14.25"/>
    <row r="138" s="85" customFormat="1" ht="14.25"/>
    <row r="139" s="85" customFormat="1" ht="14.25"/>
    <row r="140" s="85" customFormat="1" ht="14.25"/>
    <row r="141" s="85" customFormat="1" ht="14.25"/>
    <row r="142" s="85" customFormat="1" ht="14.25"/>
    <row r="143" s="85" customFormat="1" ht="14.25"/>
    <row r="144" s="85" customFormat="1" ht="14.25"/>
    <row r="145" s="85" customFormat="1" ht="14.25"/>
    <row r="146" s="85" customFormat="1" ht="14.25"/>
    <row r="147" s="85" customFormat="1" ht="14.25"/>
    <row r="148" s="85" customFormat="1" ht="14.25"/>
    <row r="149" s="85" customFormat="1" ht="14.25"/>
    <row r="150" s="85" customFormat="1" ht="14.25"/>
    <row r="151" s="85" customFormat="1" ht="14.25"/>
    <row r="152" s="85" customFormat="1" ht="14.25"/>
    <row r="153" s="85" customFormat="1" ht="14.25"/>
    <row r="154" s="85" customFormat="1" ht="14.25"/>
    <row r="155" s="85" customFormat="1" ht="14.25"/>
    <row r="156" s="85" customFormat="1" ht="14.25"/>
    <row r="157" s="85" customFormat="1" ht="14.25"/>
    <row r="158" s="85" customFormat="1" ht="14.25"/>
    <row r="159" s="85" customFormat="1" ht="14.25"/>
    <row r="160" s="85" customFormat="1" ht="14.25"/>
    <row r="161" s="85" customFormat="1" ht="14.25"/>
    <row r="162" s="85" customFormat="1" ht="14.25"/>
    <row r="163" s="85" customFormat="1" ht="14.25"/>
    <row r="164" s="85" customFormat="1" ht="14.25"/>
    <row r="165" s="85" customFormat="1" ht="14.25"/>
    <row r="166" s="85" customFormat="1" ht="14.25"/>
    <row r="167" s="85" customFormat="1" ht="14.25"/>
    <row r="168" s="85" customFormat="1" ht="14.25"/>
    <row r="169" s="85" customFormat="1" ht="14.25"/>
    <row r="170" s="85" customFormat="1" ht="14.25"/>
    <row r="171" s="85" customFormat="1" ht="14.25"/>
    <row r="172" s="85" customFormat="1" ht="14.25"/>
    <row r="173" s="85" customFormat="1" ht="14.25"/>
    <row r="174" s="85" customFormat="1" ht="14.25"/>
    <row r="175" s="85" customFormat="1" ht="14.25"/>
    <row r="176" s="85" customFormat="1" ht="14.25"/>
    <row r="177" s="85" customFormat="1" ht="14.25"/>
    <row r="178" s="85" customFormat="1" ht="14.25"/>
    <row r="179" s="85" customFormat="1" ht="14.25"/>
    <row r="180" s="85" customFormat="1" ht="14.25"/>
    <row r="181" s="85" customFormat="1" ht="14.25"/>
    <row r="182" s="85" customFormat="1" ht="14.25"/>
    <row r="183" s="85" customFormat="1" ht="14.25"/>
    <row r="184" s="85" customFormat="1" ht="14.25"/>
    <row r="185" s="85" customFormat="1" ht="14.25"/>
    <row r="186" s="85" customFormat="1" ht="14.25"/>
    <row r="187" s="85" customFormat="1" ht="14.25"/>
    <row r="188" s="85" customFormat="1" ht="14.25"/>
    <row r="189" s="85" customFormat="1" ht="14.25"/>
    <row r="190" s="85" customFormat="1" ht="14.25"/>
    <row r="191" s="85" customFormat="1" ht="14.25"/>
    <row r="192" s="85" customFormat="1" ht="14.25"/>
    <row r="193" s="85" customFormat="1" ht="14.25"/>
    <row r="194" s="85" customFormat="1" ht="14.25"/>
    <row r="195" s="85" customFormat="1" ht="14.25"/>
    <row r="196" s="85" customFormat="1" ht="14.25"/>
    <row r="197" s="85" customFormat="1" ht="14.25"/>
    <row r="198" s="85" customFormat="1" ht="14.25"/>
    <row r="199" s="85" customFormat="1" ht="14.25"/>
    <row r="200" s="85" customFormat="1" ht="14.25"/>
    <row r="201" s="85" customFormat="1" ht="14.25"/>
    <row r="202" s="85" customFormat="1" ht="14.25"/>
    <row r="203" s="85" customFormat="1" ht="14.25"/>
    <row r="204" s="85" customFormat="1" ht="14.25"/>
    <row r="205" s="85" customFormat="1" ht="14.25"/>
    <row r="206" s="85" customFormat="1" ht="14.25"/>
    <row r="207" s="85" customFormat="1" ht="14.25"/>
    <row r="208" s="85" customFormat="1" ht="14.25"/>
    <row r="209" s="85" customFormat="1" ht="14.25"/>
    <row r="210" s="85" customFormat="1" ht="14.25"/>
    <row r="211" s="85" customFormat="1" ht="14.25"/>
    <row r="212" s="85" customFormat="1" ht="14.25"/>
    <row r="213" s="85" customFormat="1" ht="14.25"/>
    <row r="214" s="85" customFormat="1" ht="14.25"/>
    <row r="215" s="85" customFormat="1" ht="14.25"/>
    <row r="216" s="85" customFormat="1" ht="14.25"/>
    <row r="217" s="85" customFormat="1" ht="14.25"/>
    <row r="218" s="85" customFormat="1" ht="14.25"/>
    <row r="219" s="85" customFormat="1" ht="14.25"/>
    <row r="220" s="85" customFormat="1" ht="14.25"/>
    <row r="221" s="85" customFormat="1" ht="14.25"/>
    <row r="222" s="85" customFormat="1" ht="14.25"/>
    <row r="223" s="85" customFormat="1" ht="14.25"/>
    <row r="224" s="85" customFormat="1" ht="14.25"/>
    <row r="225" s="85" customFormat="1" ht="14.25"/>
    <row r="226" s="85" customFormat="1" ht="14.25"/>
    <row r="227" s="85" customFormat="1" ht="14.25"/>
    <row r="228" s="85" customFormat="1" ht="14.25"/>
    <row r="229" s="85" customFormat="1" ht="14.25"/>
    <row r="230" s="85" customFormat="1" ht="14.25"/>
    <row r="231" s="85" customFormat="1" ht="14.25"/>
    <row r="232" s="85" customFormat="1" ht="14.25"/>
    <row r="233" s="85" customFormat="1" ht="14.25"/>
    <row r="234" s="85" customFormat="1" ht="14.25"/>
    <row r="235" s="85" customFormat="1" ht="14.25"/>
    <row r="236" s="85" customFormat="1" ht="14.25"/>
    <row r="237" s="85" customFormat="1" ht="14.25"/>
    <row r="238" s="85" customFormat="1" ht="14.25"/>
    <row r="239" s="85" customFormat="1" ht="14.25"/>
    <row r="240" s="85" customFormat="1" ht="14.25"/>
    <row r="241" s="85" customFormat="1" ht="14.25"/>
    <row r="242" s="85" customFormat="1" ht="14.25"/>
    <row r="243" s="85" customFormat="1" ht="14.25"/>
    <row r="244" s="85" customFormat="1" ht="14.25"/>
    <row r="245" s="85" customFormat="1" ht="14.25"/>
    <row r="246" s="85" customFormat="1" ht="14.25"/>
    <row r="247" s="85" customFormat="1" ht="14.25"/>
  </sheetData>
  <mergeCells count="1">
    <mergeCell ref="A1:D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8"/>
  <sheetViews>
    <sheetView workbookViewId="0">
      <selection activeCell="C5" sqref="C5:C11"/>
    </sheetView>
  </sheetViews>
  <sheetFormatPr defaultColWidth="9" defaultRowHeight="13.5" outlineLevelCol="3"/>
  <cols>
    <col min="1" max="1" width="44.375" style="86" customWidth="1"/>
    <col min="2" max="4" width="20.375" style="17" customWidth="1"/>
    <col min="5" max="5" width="10.5" style="17" customWidth="1"/>
    <col min="6" max="6" width="9" style="17" customWidth="1"/>
    <col min="7" max="28" width="9" style="17"/>
    <col min="29" max="256" width="5.875" style="17"/>
    <col min="257" max="16384" width="9" style="17"/>
  </cols>
  <sheetData>
    <row r="1" s="85" customFormat="1" ht="40" customHeight="1" spans="1:4">
      <c r="A1" s="87" t="s">
        <v>1516</v>
      </c>
      <c r="B1" s="87"/>
      <c r="C1" s="88"/>
      <c r="D1" s="87"/>
    </row>
    <row r="2" s="85" customFormat="1" ht="27" customHeight="1" spans="1:4">
      <c r="A2" s="89"/>
      <c r="B2" s="90"/>
      <c r="C2" s="91"/>
      <c r="D2" s="92" t="s">
        <v>63</v>
      </c>
    </row>
    <row r="3" s="85" customFormat="1" ht="34" customHeight="1" spans="1:4">
      <c r="A3" s="93" t="s">
        <v>1498</v>
      </c>
      <c r="B3" s="94" t="s">
        <v>89</v>
      </c>
      <c r="C3" s="94" t="s">
        <v>1499</v>
      </c>
      <c r="D3" s="95" t="s">
        <v>1500</v>
      </c>
    </row>
    <row r="4" s="85" customFormat="1" ht="34" customHeight="1" spans="1:4">
      <c r="A4" s="96" t="s">
        <v>1508</v>
      </c>
      <c r="B4" s="97">
        <f>SUM(B5:B7)</f>
        <v>67055</v>
      </c>
      <c r="C4" s="97">
        <f>SUM(C5:C7)</f>
        <v>19332</v>
      </c>
      <c r="D4" s="98">
        <f>SUM(D5:D7)</f>
        <v>47723</v>
      </c>
    </row>
    <row r="5" s="85" customFormat="1" ht="34" customHeight="1" spans="1:4">
      <c r="A5" s="96" t="s">
        <v>1509</v>
      </c>
      <c r="B5" s="97">
        <f t="shared" ref="B5:B7" si="0">SUM(C5:D5)</f>
        <v>66651</v>
      </c>
      <c r="C5" s="97">
        <v>19308</v>
      </c>
      <c r="D5" s="98">
        <v>47343</v>
      </c>
    </row>
    <row r="6" s="85" customFormat="1" ht="34" customHeight="1" spans="1:4">
      <c r="A6" s="96" t="s">
        <v>1510</v>
      </c>
      <c r="B6" s="97">
        <f t="shared" si="0"/>
        <v>0</v>
      </c>
      <c r="C6" s="97"/>
      <c r="D6" s="98"/>
    </row>
    <row r="7" s="85" customFormat="1" ht="34" customHeight="1" spans="1:4">
      <c r="A7" s="96" t="s">
        <v>1511</v>
      </c>
      <c r="B7" s="97">
        <f t="shared" si="0"/>
        <v>404</v>
      </c>
      <c r="C7" s="97">
        <v>24</v>
      </c>
      <c r="D7" s="98">
        <v>380</v>
      </c>
    </row>
    <row r="8" s="85" customFormat="1" ht="34" customHeight="1" spans="1:4">
      <c r="A8" s="96"/>
      <c r="B8" s="97"/>
      <c r="C8" s="97"/>
      <c r="D8" s="98"/>
    </row>
    <row r="9" s="85" customFormat="1" ht="34" customHeight="1" spans="1:4">
      <c r="A9" s="96" t="s">
        <v>1512</v>
      </c>
      <c r="B9" s="97">
        <f t="shared" ref="B9:B11" si="1">SUM(C9:D9)</f>
        <v>6263</v>
      </c>
      <c r="C9" s="97">
        <v>6040</v>
      </c>
      <c r="D9" s="98">
        <v>223</v>
      </c>
    </row>
    <row r="10" s="85" customFormat="1" ht="34" customHeight="1" spans="1:4">
      <c r="A10" s="96" t="s">
        <v>1513</v>
      </c>
      <c r="B10" s="97">
        <f t="shared" si="1"/>
        <v>38426</v>
      </c>
      <c r="C10" s="97">
        <v>36952</v>
      </c>
      <c r="D10" s="98">
        <v>1474</v>
      </c>
    </row>
    <row r="11" s="85" customFormat="1" ht="34" customHeight="1" spans="1:4">
      <c r="A11" s="99" t="s">
        <v>1514</v>
      </c>
      <c r="B11" s="100">
        <f t="shared" si="1"/>
        <v>44689</v>
      </c>
      <c r="C11" s="100">
        <v>42992</v>
      </c>
      <c r="D11" s="101">
        <v>1697</v>
      </c>
    </row>
    <row r="12" s="85" customFormat="1" ht="29" customHeight="1"/>
    <row r="13" s="85" customFormat="1" ht="14.25"/>
    <row r="14" s="85" customFormat="1" ht="14.25"/>
    <row r="15" s="85" customFormat="1" ht="14.25"/>
    <row r="16" s="85" customFormat="1" ht="14.25"/>
    <row r="17" s="85" customFormat="1" ht="14.25"/>
    <row r="18" s="85" customFormat="1" ht="14.25"/>
    <row r="19" s="85" customFormat="1" ht="14.25"/>
    <row r="20" s="85" customFormat="1" ht="14.25"/>
    <row r="21" s="85" customFormat="1" ht="14.25"/>
    <row r="22" s="85" customFormat="1" ht="14.25"/>
    <row r="23" s="85" customFormat="1" ht="14.25"/>
    <row r="24" s="85" customFormat="1" ht="14.25"/>
    <row r="25" s="85" customFormat="1" ht="14.25"/>
    <row r="26" s="85" customFormat="1" ht="14.25"/>
    <row r="27" s="85" customFormat="1" ht="14.25"/>
    <row r="28" s="85" customFormat="1" ht="14.25"/>
    <row r="29" s="85" customFormat="1" ht="14.25"/>
    <row r="30" s="85" customFormat="1" ht="14.25"/>
    <row r="31" s="85" customFormat="1" ht="14.25"/>
    <row r="32" s="85" customFormat="1" ht="14.25"/>
    <row r="33" s="85" customFormat="1" ht="14.25"/>
    <row r="34" s="85" customFormat="1" ht="14.25"/>
    <row r="35" s="85" customFormat="1" ht="14.25"/>
    <row r="36" s="85" customFormat="1" ht="14.25"/>
    <row r="37" s="85" customFormat="1" ht="14.25"/>
    <row r="38" s="85" customFormat="1" ht="14.25"/>
    <row r="39" s="85" customFormat="1" ht="14.25"/>
    <row r="40" s="85" customFormat="1" ht="14.25"/>
    <row r="41" s="85" customFormat="1" ht="14.25"/>
    <row r="42" s="85" customFormat="1" ht="14.25"/>
    <row r="43" s="85" customFormat="1" ht="14.25"/>
    <row r="44" s="85" customFormat="1" ht="14.25"/>
    <row r="45" s="85" customFormat="1" ht="14.25"/>
    <row r="46" s="85" customFormat="1" ht="14.25"/>
    <row r="47" s="85" customFormat="1" ht="14.25"/>
    <row r="48" s="85" customFormat="1" ht="14.25"/>
    <row r="49" s="85" customFormat="1" ht="14.25"/>
    <row r="50" s="85" customFormat="1" ht="14.25"/>
    <row r="51" s="85" customFormat="1" ht="14.25"/>
    <row r="52" s="85" customFormat="1" ht="14.25"/>
    <row r="53" s="85" customFormat="1" ht="14.25"/>
    <row r="54" s="85" customFormat="1" ht="14.25"/>
    <row r="55" s="85" customFormat="1" ht="14.25"/>
    <row r="56" s="85" customFormat="1" ht="14.25"/>
    <row r="57" s="85" customFormat="1" ht="14.25"/>
    <row r="58" s="85" customFormat="1" ht="14.25"/>
    <row r="59" s="85" customFormat="1" ht="14.25"/>
    <row r="60" s="85" customFormat="1" ht="14.25"/>
    <row r="61" s="85" customFormat="1" ht="14.25"/>
    <row r="62" s="85" customFormat="1" ht="14.25"/>
    <row r="63" s="85" customFormat="1" ht="14.25"/>
    <row r="64" s="85" customFormat="1" ht="14.25"/>
    <row r="65" s="85" customFormat="1" ht="14.25"/>
    <row r="66" s="85" customFormat="1" ht="14.25"/>
    <row r="67" s="85" customFormat="1" ht="14.25"/>
    <row r="68" s="85" customFormat="1" ht="14.25"/>
    <row r="69" s="85" customFormat="1" ht="14.25"/>
    <row r="70" s="85" customFormat="1" ht="14.25"/>
    <row r="71" s="85" customFormat="1" ht="14.25"/>
    <row r="72" s="85" customFormat="1" ht="14.25"/>
    <row r="73" s="85" customFormat="1" ht="14.25"/>
    <row r="74" s="85" customFormat="1" ht="14.25"/>
    <row r="75" s="85" customFormat="1" ht="14.25"/>
    <row r="76" s="85" customFormat="1" ht="14.25"/>
    <row r="77" s="85" customFormat="1" ht="14.25"/>
    <row r="78" s="85" customFormat="1" ht="14.25"/>
    <row r="79" s="85" customFormat="1" ht="14.25"/>
    <row r="80" s="85" customFormat="1" ht="14.25"/>
    <row r="81" s="85" customFormat="1" ht="14.25"/>
    <row r="82" s="85" customFormat="1" ht="14.25"/>
    <row r="83" s="85" customFormat="1" ht="14.25"/>
    <row r="84" s="85" customFormat="1" ht="14.25"/>
    <row r="85" s="85" customFormat="1" ht="14.25"/>
    <row r="86" s="85" customFormat="1" ht="14.25"/>
    <row r="87" s="85" customFormat="1" ht="14.25"/>
    <row r="88" s="85" customFormat="1" ht="14.25"/>
    <row r="89" s="85" customFormat="1" ht="14.25"/>
    <row r="90" s="85" customFormat="1" ht="14.25"/>
    <row r="91" s="85" customFormat="1" ht="14.25"/>
    <row r="92" s="85" customFormat="1" ht="14.25"/>
    <row r="93" s="85" customFormat="1" ht="14.25"/>
    <row r="94" s="85" customFormat="1" ht="14.25"/>
    <row r="95" s="85" customFormat="1" ht="14.25"/>
    <row r="96" s="85" customFormat="1" ht="14.25"/>
    <row r="97" s="85" customFormat="1" ht="14.25"/>
    <row r="98" s="85" customFormat="1" ht="14.25"/>
    <row r="99" s="85" customFormat="1" ht="14.25"/>
    <row r="100" s="85" customFormat="1" ht="14.25"/>
    <row r="101" s="85" customFormat="1" ht="14.25"/>
    <row r="102" s="85" customFormat="1" ht="14.25"/>
    <row r="103" s="85" customFormat="1" ht="14.25"/>
    <row r="104" s="85" customFormat="1" ht="14.25"/>
    <row r="105" s="85" customFormat="1" ht="14.25"/>
    <row r="106" s="85" customFormat="1" ht="14.25"/>
    <row r="107" s="85" customFormat="1" ht="14.25"/>
    <row r="108" s="85" customFormat="1" ht="14.25"/>
    <row r="109" s="85" customFormat="1" ht="14.25"/>
    <row r="110" s="85" customFormat="1" ht="14.25"/>
    <row r="111" s="85" customFormat="1" ht="14.25"/>
    <row r="112" s="85" customFormat="1" ht="14.25"/>
    <row r="113" s="85" customFormat="1" ht="14.25"/>
    <row r="114" s="85" customFormat="1" ht="14.25"/>
    <row r="115" s="85" customFormat="1" ht="14.25"/>
    <row r="116" s="85" customFormat="1" ht="14.25"/>
    <row r="117" s="85" customFormat="1" ht="14.25"/>
    <row r="118" s="85" customFormat="1" ht="14.25"/>
    <row r="119" s="85" customFormat="1" ht="14.25"/>
    <row r="120" s="85" customFormat="1" ht="14.25"/>
    <row r="121" s="85" customFormat="1" ht="14.25"/>
    <row r="122" s="85" customFormat="1" ht="14.25"/>
    <row r="123" s="85" customFormat="1" ht="14.25"/>
    <row r="124" s="85" customFormat="1" ht="14.25"/>
    <row r="125" s="85" customFormat="1" ht="14.25"/>
    <row r="126" s="85" customFormat="1" ht="14.25"/>
    <row r="127" s="85" customFormat="1" ht="14.25"/>
    <row r="128" s="85" customFormat="1" ht="14.25"/>
    <row r="129" s="85" customFormat="1" ht="14.25"/>
    <row r="130" s="85" customFormat="1" ht="14.25"/>
    <row r="131" s="85" customFormat="1" ht="14.25"/>
    <row r="132" s="85" customFormat="1" ht="14.25"/>
    <row r="133" s="85" customFormat="1" ht="14.25"/>
    <row r="134" s="85" customFormat="1" ht="14.25"/>
    <row r="135" s="85" customFormat="1" ht="14.25"/>
    <row r="136" s="85" customFormat="1" ht="14.25"/>
    <row r="137" s="85" customFormat="1" ht="14.25"/>
    <row r="138" s="85" customFormat="1" ht="14.25"/>
    <row r="139" s="85" customFormat="1" ht="14.25"/>
    <row r="140" s="85" customFormat="1" ht="14.25"/>
    <row r="141" s="85" customFormat="1" ht="14.25"/>
    <row r="142" s="85" customFormat="1" ht="14.25"/>
    <row r="143" s="85" customFormat="1" ht="14.25"/>
    <row r="144" s="85" customFormat="1" ht="14.25"/>
    <row r="145" s="85" customFormat="1" ht="14.25"/>
    <row r="146" s="85" customFormat="1" ht="14.25"/>
    <row r="147" s="85" customFormat="1" ht="14.25"/>
    <row r="148" s="85" customFormat="1" ht="14.25"/>
    <row r="149" s="85" customFormat="1" ht="14.25"/>
    <row r="150" s="85" customFormat="1" ht="14.25"/>
    <row r="151" s="85" customFormat="1" ht="14.25"/>
    <row r="152" s="85" customFormat="1" ht="14.25"/>
    <row r="153" s="85" customFormat="1" ht="14.25"/>
    <row r="154" s="85" customFormat="1" ht="14.25"/>
    <row r="155" s="85" customFormat="1" ht="14.25"/>
    <row r="156" s="85" customFormat="1" ht="14.25"/>
    <row r="157" s="85" customFormat="1" ht="14.25"/>
    <row r="158" s="85" customFormat="1" ht="14.25"/>
    <row r="159" s="85" customFormat="1" ht="14.25"/>
    <row r="160" s="85" customFormat="1" ht="14.25"/>
    <row r="161" s="85" customFormat="1" ht="14.25"/>
    <row r="162" s="85" customFormat="1" ht="14.25"/>
    <row r="163" s="85" customFormat="1" ht="14.25"/>
    <row r="164" s="85" customFormat="1" ht="14.25"/>
    <row r="165" s="85" customFormat="1" ht="14.25"/>
    <row r="166" s="85" customFormat="1" ht="14.25"/>
    <row r="167" s="85" customFormat="1" ht="14.25"/>
    <row r="168" s="85" customFormat="1" ht="14.25"/>
    <row r="169" s="85" customFormat="1" ht="14.25"/>
    <row r="170" s="85" customFormat="1" ht="14.25"/>
    <row r="171" s="85" customFormat="1" ht="14.25"/>
    <row r="172" s="85" customFormat="1" ht="14.25"/>
    <row r="173" s="85" customFormat="1" ht="14.25"/>
    <row r="174" s="85" customFormat="1" ht="14.25"/>
    <row r="175" s="85" customFormat="1" ht="14.25"/>
    <row r="176" s="85" customFormat="1" ht="14.25"/>
    <row r="177" s="85" customFormat="1" ht="14.25"/>
    <row r="178" s="85" customFormat="1" ht="14.25"/>
    <row r="179" s="85" customFormat="1" ht="14.25"/>
    <row r="180" s="85" customFormat="1" ht="14.25"/>
    <row r="181" s="85" customFormat="1" ht="14.25"/>
    <row r="182" s="85" customFormat="1" ht="14.25"/>
    <row r="183" s="85" customFormat="1" ht="14.25"/>
    <row r="184" s="85" customFormat="1" ht="14.25"/>
    <row r="185" s="85" customFormat="1" ht="14.25"/>
    <row r="186" s="85" customFormat="1" ht="14.25"/>
    <row r="187" s="85" customFormat="1" ht="14.25"/>
    <row r="188" s="85" customFormat="1" ht="14.25"/>
    <row r="189" s="85" customFormat="1" ht="14.25"/>
    <row r="190" s="85" customFormat="1" ht="14.25"/>
    <row r="191" s="85" customFormat="1" ht="14.25"/>
    <row r="192" s="85" customFormat="1" ht="14.25"/>
    <row r="193" s="85" customFormat="1" ht="14.25"/>
    <row r="194" s="85" customFormat="1" ht="14.25"/>
    <row r="195" s="85" customFormat="1" ht="14.25"/>
    <row r="196" s="85" customFormat="1" ht="14.25"/>
    <row r="197" s="85" customFormat="1" ht="14.25"/>
    <row r="198" s="85" customFormat="1" ht="14.25"/>
    <row r="199" s="85" customFormat="1" ht="14.25"/>
    <row r="200" s="85" customFormat="1" ht="14.25"/>
    <row r="201" s="85" customFormat="1" ht="14.25"/>
    <row r="202" s="85" customFormat="1" ht="14.25"/>
    <row r="203" s="85" customFormat="1" ht="14.25"/>
    <row r="204" s="85" customFormat="1" ht="14.25"/>
    <row r="205" s="85" customFormat="1" ht="14.25"/>
    <row r="206" s="85" customFormat="1" ht="14.25"/>
    <row r="207" s="85" customFormat="1" ht="14.25"/>
    <row r="208" s="85" customFormat="1" ht="14.25"/>
    <row r="209" s="85" customFormat="1" ht="14.25"/>
    <row r="210" s="85" customFormat="1" ht="14.25"/>
    <row r="211" s="85" customFormat="1" ht="14.25"/>
    <row r="212" s="85" customFormat="1" ht="14.25"/>
    <row r="213" s="85" customFormat="1" ht="14.25"/>
    <row r="214" s="85" customFormat="1" ht="14.25"/>
    <row r="215" s="85" customFormat="1" ht="14.25"/>
    <row r="216" s="85" customFormat="1" ht="14.25"/>
    <row r="217" s="85" customFormat="1" ht="14.25"/>
    <row r="218" s="85" customFormat="1" ht="14.25"/>
    <row r="219" s="85" customFormat="1" ht="14.25"/>
    <row r="220" s="85" customFormat="1" ht="14.25"/>
    <row r="221" s="85" customFormat="1" ht="14.25"/>
    <row r="222" s="85" customFormat="1" ht="14.25"/>
    <row r="223" s="85" customFormat="1" ht="14.25"/>
    <row r="224" s="85" customFormat="1" ht="14.25"/>
    <row r="225" s="85" customFormat="1" ht="14.25"/>
    <row r="226" s="85" customFormat="1" ht="14.25"/>
    <row r="227" s="85" customFormat="1" ht="14.25"/>
    <row r="228" s="85" customFormat="1" ht="14.25"/>
    <row r="229" s="85" customFormat="1" ht="14.25"/>
    <row r="230" s="85" customFormat="1" ht="14.25"/>
    <row r="231" s="85" customFormat="1" ht="14.25"/>
    <row r="232" s="85" customFormat="1" ht="14.25"/>
    <row r="233" s="85" customFormat="1" ht="14.25"/>
    <row r="234" s="85" customFormat="1" ht="14.25"/>
    <row r="235" s="85" customFormat="1" ht="14.25"/>
    <row r="236" s="85" customFormat="1" ht="14.25"/>
    <row r="237" s="85" customFormat="1" ht="14.25"/>
    <row r="238" s="85" customFormat="1" ht="14.25"/>
    <row r="239" s="85" customFormat="1" ht="14.25"/>
    <row r="240" s="85" customFormat="1" ht="14.25"/>
    <row r="241" s="85" customFormat="1" ht="14.25"/>
    <row r="242" s="85" customFormat="1" ht="14.25"/>
    <row r="243" s="85" customFormat="1" ht="14.25"/>
    <row r="244" s="85" customFormat="1" ht="14.25"/>
    <row r="245" s="85" customFormat="1" ht="14.25"/>
    <row r="246" s="85" customFormat="1" ht="14.25"/>
    <row r="247" s="85" customFormat="1" ht="14.25"/>
    <row r="248" s="85" customFormat="1" ht="14.25"/>
  </sheetData>
  <mergeCells count="1">
    <mergeCell ref="A1:D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G6" sqref="G6"/>
    </sheetView>
  </sheetViews>
  <sheetFormatPr defaultColWidth="6.75" defaultRowHeight="11.25" outlineLevelCol="3"/>
  <cols>
    <col min="1" max="1" width="40.375" style="67" customWidth="1"/>
    <col min="2" max="3" width="22.375" style="67" customWidth="1"/>
    <col min="4" max="4" width="24.75" style="67" customWidth="1"/>
    <col min="5" max="199" width="7" style="67"/>
    <col min="200" max="200" width="37.125" style="67" customWidth="1"/>
    <col min="201" max="201" width="12.125" style="67" customWidth="1"/>
    <col min="202" max="202" width="11.375" style="67" customWidth="1"/>
    <col min="203" max="203" width="10.875" style="67" customWidth="1"/>
    <col min="204" max="256" width="6.75" style="67" hidden="1" customWidth="1"/>
    <col min="257" max="16384" width="6.75" style="67"/>
  </cols>
  <sheetData>
    <row r="1" s="67" customFormat="1" ht="30.75" customHeight="1" spans="1:4">
      <c r="A1" s="62" t="s">
        <v>42</v>
      </c>
      <c r="B1" s="62"/>
      <c r="C1" s="62"/>
      <c r="D1" s="62"/>
    </row>
    <row r="2" s="67" customFormat="1" ht="19.5" customHeight="1" spans="4:4">
      <c r="D2" s="69" t="s">
        <v>1517</v>
      </c>
    </row>
    <row r="3" s="67" customFormat="1" ht="36" customHeight="1" spans="1:4">
      <c r="A3" s="64" t="s">
        <v>1498</v>
      </c>
      <c r="B3" s="64" t="s">
        <v>1317</v>
      </c>
      <c r="C3" s="64" t="s">
        <v>1318</v>
      </c>
      <c r="D3" s="70" t="s">
        <v>1518</v>
      </c>
    </row>
    <row r="4" s="67" customFormat="1" ht="19.5" customHeight="1" spans="1:4">
      <c r="A4" s="65" t="s">
        <v>1519</v>
      </c>
      <c r="B4" s="80"/>
      <c r="C4" s="80"/>
      <c r="D4" s="81"/>
    </row>
    <row r="5" s="67" customFormat="1" ht="19.5" customHeight="1" spans="1:4">
      <c r="A5" s="65" t="s">
        <v>1520</v>
      </c>
      <c r="B5" s="80"/>
      <c r="C5" s="80"/>
      <c r="D5" s="81"/>
    </row>
    <row r="6" s="67" customFormat="1" ht="19.5" customHeight="1" spans="1:4">
      <c r="A6" s="65" t="s">
        <v>1521</v>
      </c>
      <c r="B6" s="80"/>
      <c r="C6" s="80"/>
      <c r="D6" s="81"/>
    </row>
    <row r="7" s="67" customFormat="1" ht="19.5" customHeight="1" spans="1:4">
      <c r="A7" s="65" t="s">
        <v>1522</v>
      </c>
      <c r="B7" s="80"/>
      <c r="C7" s="80"/>
      <c r="D7" s="81"/>
    </row>
    <row r="8" s="67" customFormat="1" ht="19.5" customHeight="1" spans="1:4">
      <c r="A8" s="65" t="s">
        <v>1523</v>
      </c>
      <c r="B8" s="80"/>
      <c r="C8" s="80"/>
      <c r="D8" s="81"/>
    </row>
    <row r="9" s="67" customFormat="1" ht="19.5" customHeight="1" spans="1:4">
      <c r="A9" s="64" t="s">
        <v>1524</v>
      </c>
      <c r="B9" s="82"/>
      <c r="C9" s="82"/>
      <c r="D9" s="81"/>
    </row>
    <row r="10" s="67" customFormat="1" ht="19.5" customHeight="1" spans="1:4">
      <c r="A10" s="83" t="s">
        <v>1466</v>
      </c>
      <c r="B10" s="82"/>
      <c r="C10" s="82"/>
      <c r="D10" s="81"/>
    </row>
    <row r="11" s="67" customFormat="1" ht="19.5" customHeight="1" spans="1:4">
      <c r="A11" s="84" t="s">
        <v>1525</v>
      </c>
      <c r="B11" s="82"/>
      <c r="C11" s="82"/>
      <c r="D11" s="81"/>
    </row>
    <row r="12" s="67" customFormat="1" ht="19.5" customHeight="1" spans="1:4">
      <c r="A12" s="65" t="s">
        <v>1526</v>
      </c>
      <c r="B12" s="80"/>
      <c r="C12" s="80"/>
      <c r="D12" s="81"/>
    </row>
    <row r="13" s="67" customFormat="1" ht="19.5" customHeight="1" spans="1:4">
      <c r="A13" s="65" t="s">
        <v>1527</v>
      </c>
      <c r="B13" s="80"/>
      <c r="C13" s="80"/>
      <c r="D13" s="81"/>
    </row>
    <row r="14" s="67" customFormat="1" ht="19.5" customHeight="1" spans="1:4">
      <c r="A14" s="64" t="s">
        <v>1528</v>
      </c>
      <c r="B14" s="82"/>
      <c r="C14" s="82"/>
      <c r="D14" s="81"/>
    </row>
    <row r="15" s="67" customFormat="1" ht="23" customHeight="1" spans="1:1">
      <c r="A15" s="67" t="s">
        <v>1529</v>
      </c>
    </row>
  </sheetData>
  <mergeCells count="1">
    <mergeCell ref="A1:D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pane ySplit="3" topLeftCell="A4" activePane="bottomLeft" state="frozen"/>
      <selection/>
      <selection pane="bottomLeft" activeCell="G22" sqref="G22"/>
    </sheetView>
  </sheetViews>
  <sheetFormatPr defaultColWidth="6.75" defaultRowHeight="11.25" outlineLevelCol="3"/>
  <cols>
    <col min="1" max="1" width="48.75" style="67" customWidth="1"/>
    <col min="2" max="3" width="22.375" style="67" customWidth="1"/>
    <col min="4" max="4" width="24.75" style="67" customWidth="1"/>
    <col min="5" max="143" width="7" style="67"/>
    <col min="144" max="144" width="35.875" style="67" customWidth="1"/>
    <col min="145" max="145" width="12" style="67" customWidth="1"/>
    <col min="146" max="146" width="12.25" style="67" customWidth="1"/>
    <col min="147" max="147" width="9.625" style="67" customWidth="1"/>
    <col min="148" max="253" width="6.75" style="67" hidden="1" customWidth="1"/>
    <col min="254" max="256" width="7" style="67"/>
    <col min="257" max="16384" width="6.75" style="67"/>
  </cols>
  <sheetData>
    <row r="1" s="67" customFormat="1" ht="28.5" customHeight="1" spans="1:4">
      <c r="A1" s="62" t="s">
        <v>44</v>
      </c>
      <c r="B1" s="62"/>
      <c r="C1" s="62"/>
      <c r="D1" s="62"/>
    </row>
    <row r="2" s="67" customFormat="1" ht="19.5" customHeight="1" spans="1:4">
      <c r="A2" s="68"/>
      <c r="D2" s="69" t="s">
        <v>119</v>
      </c>
    </row>
    <row r="3" s="67" customFormat="1" ht="36" customHeight="1" spans="1:4">
      <c r="A3" s="64" t="s">
        <v>1530</v>
      </c>
      <c r="B3" s="64" t="s">
        <v>1317</v>
      </c>
      <c r="C3" s="64" t="s">
        <v>1318</v>
      </c>
      <c r="D3" s="70" t="s">
        <v>1518</v>
      </c>
    </row>
    <row r="4" s="67" customFormat="1" ht="18" customHeight="1" spans="1:4">
      <c r="A4" s="71" t="s">
        <v>1531</v>
      </c>
      <c r="B4" s="72"/>
      <c r="C4" s="72"/>
      <c r="D4" s="73"/>
    </row>
    <row r="5" s="67" customFormat="1" ht="18" customHeight="1" spans="1:4">
      <c r="A5" s="71" t="s">
        <v>1532</v>
      </c>
      <c r="B5" s="72"/>
      <c r="C5" s="72"/>
      <c r="D5" s="73"/>
    </row>
    <row r="6" s="67" customFormat="1" ht="18" customHeight="1" spans="1:4">
      <c r="A6" s="71" t="s">
        <v>1533</v>
      </c>
      <c r="B6" s="72"/>
      <c r="C6" s="72"/>
      <c r="D6" s="73"/>
    </row>
    <row r="7" s="67" customFormat="1" ht="18" customHeight="1" spans="1:4">
      <c r="A7" s="71" t="s">
        <v>1534</v>
      </c>
      <c r="B7" s="72"/>
      <c r="C7" s="72"/>
      <c r="D7" s="73"/>
    </row>
    <row r="8" s="67" customFormat="1" ht="18" customHeight="1" spans="1:4">
      <c r="A8" s="71" t="s">
        <v>1535</v>
      </c>
      <c r="B8" s="72"/>
      <c r="C8" s="72"/>
      <c r="D8" s="73"/>
    </row>
    <row r="9" s="67" customFormat="1" ht="18" customHeight="1" spans="1:4">
      <c r="A9" s="71"/>
      <c r="B9" s="72"/>
      <c r="C9" s="72"/>
      <c r="D9" s="73"/>
    </row>
    <row r="10" s="67" customFormat="1" ht="18" customHeight="1" spans="1:4">
      <c r="A10" s="74" t="s">
        <v>1536</v>
      </c>
      <c r="B10" s="72"/>
      <c r="C10" s="72"/>
      <c r="D10" s="73"/>
    </row>
    <row r="11" s="67" customFormat="1" ht="18" customHeight="1" spans="1:4">
      <c r="A11" s="74" t="s">
        <v>1537</v>
      </c>
      <c r="B11" s="72"/>
      <c r="C11" s="72"/>
      <c r="D11" s="73"/>
    </row>
    <row r="12" s="67" customFormat="1" ht="15.75" customHeight="1" spans="1:4">
      <c r="A12" s="74"/>
      <c r="B12" s="72"/>
      <c r="C12" s="72"/>
      <c r="D12" s="73"/>
    </row>
    <row r="13" s="67" customFormat="1" ht="15.75" customHeight="1" spans="1:4">
      <c r="A13" s="74" t="s">
        <v>1538</v>
      </c>
      <c r="B13" s="72"/>
      <c r="C13" s="72"/>
      <c r="D13" s="73"/>
    </row>
    <row r="14" s="67" customFormat="1" ht="15.75" customHeight="1" spans="1:4">
      <c r="A14" s="74" t="s">
        <v>1539</v>
      </c>
      <c r="B14" s="72"/>
      <c r="C14" s="72"/>
      <c r="D14" s="73"/>
    </row>
    <row r="15" s="67" customFormat="1" ht="15.75" customHeight="1" spans="1:4">
      <c r="A15" s="74" t="s">
        <v>1540</v>
      </c>
      <c r="B15" s="72"/>
      <c r="C15" s="72"/>
      <c r="D15" s="73"/>
    </row>
    <row r="16" s="67" customFormat="1" ht="15.75" customHeight="1" spans="1:4">
      <c r="A16" s="74" t="s">
        <v>1541</v>
      </c>
      <c r="B16" s="72"/>
      <c r="C16" s="72"/>
      <c r="D16" s="73"/>
    </row>
    <row r="17" s="67" customFormat="1" ht="15.75" customHeight="1" spans="1:4">
      <c r="A17" s="74"/>
      <c r="B17" s="72"/>
      <c r="C17" s="72"/>
      <c r="D17" s="73"/>
    </row>
    <row r="18" s="67" customFormat="1" ht="15.75" customHeight="1" spans="1:4">
      <c r="A18" s="74" t="s">
        <v>1542</v>
      </c>
      <c r="B18" s="72"/>
      <c r="C18" s="72"/>
      <c r="D18" s="73"/>
    </row>
    <row r="19" s="67" customFormat="1" ht="15.75" customHeight="1" spans="1:4">
      <c r="A19" s="74" t="s">
        <v>1543</v>
      </c>
      <c r="B19" s="72"/>
      <c r="C19" s="72"/>
      <c r="D19" s="73"/>
    </row>
    <row r="20" s="67" customFormat="1" ht="17.25" customHeight="1" spans="1:4">
      <c r="A20" s="75" t="s">
        <v>1544</v>
      </c>
      <c r="B20" s="76"/>
      <c r="C20" s="76"/>
      <c r="D20" s="73"/>
    </row>
    <row r="21" s="67" customFormat="1" ht="19.5" customHeight="1" spans="1:4">
      <c r="A21" s="77" t="s">
        <v>1545</v>
      </c>
      <c r="B21" s="76"/>
      <c r="C21" s="76"/>
      <c r="D21" s="73"/>
    </row>
    <row r="22" s="67" customFormat="1" ht="19.5" customHeight="1" spans="1:4">
      <c r="A22" s="78" t="s">
        <v>1546</v>
      </c>
      <c r="B22" s="76"/>
      <c r="C22" s="76"/>
      <c r="D22" s="73"/>
    </row>
    <row r="23" s="67" customFormat="1" ht="19.5" customHeight="1" spans="1:4">
      <c r="A23" s="79" t="s">
        <v>1547</v>
      </c>
      <c r="B23" s="76"/>
      <c r="C23" s="76"/>
      <c r="D23" s="73"/>
    </row>
    <row r="24" s="67" customFormat="1" ht="19.5" customHeight="1" spans="1:4">
      <c r="A24" s="65" t="s">
        <v>1548</v>
      </c>
      <c r="B24" s="72"/>
      <c r="C24" s="72"/>
      <c r="D24" s="73"/>
    </row>
    <row r="25" s="67" customFormat="1" ht="19.5" customHeight="1" spans="1:4">
      <c r="A25" s="65" t="s">
        <v>1549</v>
      </c>
      <c r="B25" s="72"/>
      <c r="C25" s="72"/>
      <c r="D25" s="73"/>
    </row>
    <row r="26" s="67" customFormat="1" ht="18" customHeight="1" spans="1:4">
      <c r="A26" s="75" t="s">
        <v>1550</v>
      </c>
      <c r="B26" s="76"/>
      <c r="C26" s="76"/>
      <c r="D26" s="73"/>
    </row>
    <row r="27" s="67" customFormat="1" ht="19.5" customHeight="1" spans="1:1">
      <c r="A27" s="67" t="s">
        <v>1529</v>
      </c>
    </row>
  </sheetData>
  <mergeCells count="1">
    <mergeCell ref="A1:D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pane ySplit="3" topLeftCell="A4" activePane="bottomLeft" state="frozen"/>
      <selection/>
      <selection pane="bottomLeft" activeCell="I20" sqref="I20"/>
    </sheetView>
  </sheetViews>
  <sheetFormatPr defaultColWidth="6.75" defaultRowHeight="11.25" outlineLevelCol="3"/>
  <cols>
    <col min="1" max="1" width="48.75" style="67" customWidth="1"/>
    <col min="2" max="3" width="22.375" style="67" customWidth="1"/>
    <col min="4" max="4" width="24.75" style="67" customWidth="1"/>
    <col min="5" max="143" width="7" style="67"/>
    <col min="144" max="144" width="35.875" style="67" customWidth="1"/>
    <col min="145" max="145" width="12" style="67" customWidth="1"/>
    <col min="146" max="146" width="12.25" style="67" customWidth="1"/>
    <col min="147" max="147" width="9.625" style="67" customWidth="1"/>
    <col min="148" max="253" width="6.75" style="67" hidden="1" customWidth="1"/>
    <col min="254" max="256" width="7" style="67"/>
    <col min="257" max="16384" width="6.75" style="67"/>
  </cols>
  <sheetData>
    <row r="1" s="67" customFormat="1" ht="28.5" customHeight="1" spans="1:4">
      <c r="A1" s="62" t="s">
        <v>46</v>
      </c>
      <c r="B1" s="62"/>
      <c r="C1" s="62"/>
      <c r="D1" s="62"/>
    </row>
    <row r="2" s="67" customFormat="1" ht="19.5" customHeight="1" spans="1:4">
      <c r="A2" s="68"/>
      <c r="D2" s="69" t="s">
        <v>119</v>
      </c>
    </row>
    <row r="3" s="67" customFormat="1" ht="36" customHeight="1" spans="1:4">
      <c r="A3" s="64" t="s">
        <v>1530</v>
      </c>
      <c r="B3" s="64" t="s">
        <v>1317</v>
      </c>
      <c r="C3" s="64" t="s">
        <v>1318</v>
      </c>
      <c r="D3" s="70" t="s">
        <v>1518</v>
      </c>
    </row>
    <row r="4" s="67" customFormat="1" ht="18" customHeight="1" spans="1:4">
      <c r="A4" s="71" t="s">
        <v>1531</v>
      </c>
      <c r="B4" s="72"/>
      <c r="C4" s="72"/>
      <c r="D4" s="73"/>
    </row>
    <row r="5" s="67" customFormat="1" ht="18" customHeight="1" spans="1:4">
      <c r="A5" s="71" t="s">
        <v>1532</v>
      </c>
      <c r="B5" s="72"/>
      <c r="C5" s="72"/>
      <c r="D5" s="73"/>
    </row>
    <row r="6" s="67" customFormat="1" ht="18" customHeight="1" spans="1:4">
      <c r="A6" s="71" t="s">
        <v>1533</v>
      </c>
      <c r="B6" s="72"/>
      <c r="C6" s="72"/>
      <c r="D6" s="73"/>
    </row>
    <row r="7" s="67" customFormat="1" ht="18" customHeight="1" spans="1:4">
      <c r="A7" s="71" t="s">
        <v>1534</v>
      </c>
      <c r="B7" s="72"/>
      <c r="C7" s="72"/>
      <c r="D7" s="73"/>
    </row>
    <row r="8" s="67" customFormat="1" ht="18" customHeight="1" spans="1:4">
      <c r="A8" s="71" t="s">
        <v>1535</v>
      </c>
      <c r="B8" s="72"/>
      <c r="C8" s="72"/>
      <c r="D8" s="73"/>
    </row>
    <row r="9" s="67" customFormat="1" ht="18" customHeight="1" spans="1:4">
      <c r="A9" s="71"/>
      <c r="B9" s="72"/>
      <c r="C9" s="72"/>
      <c r="D9" s="73"/>
    </row>
    <row r="10" s="67" customFormat="1" ht="18" customHeight="1" spans="1:4">
      <c r="A10" s="74" t="s">
        <v>1536</v>
      </c>
      <c r="B10" s="72"/>
      <c r="C10" s="72"/>
      <c r="D10" s="73"/>
    </row>
    <row r="11" s="67" customFormat="1" ht="18" customHeight="1" spans="1:4">
      <c r="A11" s="74" t="s">
        <v>1537</v>
      </c>
      <c r="B11" s="72"/>
      <c r="C11" s="72"/>
      <c r="D11" s="73"/>
    </row>
    <row r="12" s="67" customFormat="1" ht="15.75" customHeight="1" spans="1:4">
      <c r="A12" s="74"/>
      <c r="B12" s="72"/>
      <c r="C12" s="72"/>
      <c r="D12" s="73"/>
    </row>
    <row r="13" s="67" customFormat="1" ht="15.75" customHeight="1" spans="1:4">
      <c r="A13" s="74" t="s">
        <v>1538</v>
      </c>
      <c r="B13" s="72"/>
      <c r="C13" s="72"/>
      <c r="D13" s="73"/>
    </row>
    <row r="14" s="67" customFormat="1" ht="15.75" customHeight="1" spans="1:4">
      <c r="A14" s="74" t="s">
        <v>1539</v>
      </c>
      <c r="B14" s="72"/>
      <c r="C14" s="72"/>
      <c r="D14" s="73"/>
    </row>
    <row r="15" s="67" customFormat="1" ht="15.75" customHeight="1" spans="1:4">
      <c r="A15" s="74" t="s">
        <v>1540</v>
      </c>
      <c r="B15" s="72"/>
      <c r="C15" s="72"/>
      <c r="D15" s="73"/>
    </row>
    <row r="16" s="67" customFormat="1" ht="15.75" customHeight="1" spans="1:4">
      <c r="A16" s="74" t="s">
        <v>1541</v>
      </c>
      <c r="B16" s="72"/>
      <c r="C16" s="72"/>
      <c r="D16" s="73"/>
    </row>
    <row r="17" s="67" customFormat="1" ht="15.75" customHeight="1" spans="1:4">
      <c r="A17" s="74"/>
      <c r="B17" s="72"/>
      <c r="C17" s="72"/>
      <c r="D17" s="73"/>
    </row>
    <row r="18" s="67" customFormat="1" ht="15.75" customHeight="1" spans="1:4">
      <c r="A18" s="74" t="s">
        <v>1542</v>
      </c>
      <c r="B18" s="72"/>
      <c r="C18" s="72"/>
      <c r="D18" s="73"/>
    </row>
    <row r="19" s="67" customFormat="1" ht="15.75" customHeight="1" spans="1:4">
      <c r="A19" s="74" t="s">
        <v>1543</v>
      </c>
      <c r="B19" s="72"/>
      <c r="C19" s="72"/>
      <c r="D19" s="73"/>
    </row>
    <row r="20" s="67" customFormat="1" ht="17.25" customHeight="1" spans="1:4">
      <c r="A20" s="75" t="s">
        <v>1544</v>
      </c>
      <c r="B20" s="76"/>
      <c r="C20" s="76"/>
      <c r="D20" s="73"/>
    </row>
    <row r="21" s="67" customFormat="1" ht="19.5" customHeight="1" spans="1:4">
      <c r="A21" s="77" t="s">
        <v>1545</v>
      </c>
      <c r="B21" s="76"/>
      <c r="C21" s="76"/>
      <c r="D21" s="73"/>
    </row>
    <row r="22" s="67" customFormat="1" ht="19.5" customHeight="1" spans="1:4">
      <c r="A22" s="78" t="s">
        <v>1546</v>
      </c>
      <c r="B22" s="76"/>
      <c r="C22" s="76"/>
      <c r="D22" s="73"/>
    </row>
    <row r="23" s="67" customFormat="1" ht="19.5" customHeight="1" spans="1:4">
      <c r="A23" s="79" t="s">
        <v>1547</v>
      </c>
      <c r="B23" s="76"/>
      <c r="C23" s="76"/>
      <c r="D23" s="73"/>
    </row>
    <row r="24" s="67" customFormat="1" ht="19.5" customHeight="1" spans="1:4">
      <c r="A24" s="65" t="s">
        <v>1548</v>
      </c>
      <c r="B24" s="72"/>
      <c r="C24" s="72"/>
      <c r="D24" s="73"/>
    </row>
    <row r="25" s="67" customFormat="1" ht="19.5" customHeight="1" spans="1:4">
      <c r="A25" s="65" t="s">
        <v>1549</v>
      </c>
      <c r="B25" s="72"/>
      <c r="C25" s="72"/>
      <c r="D25" s="73"/>
    </row>
    <row r="26" s="67" customFormat="1" ht="18" customHeight="1" spans="1:4">
      <c r="A26" s="75" t="s">
        <v>1550</v>
      </c>
      <c r="B26" s="76"/>
      <c r="C26" s="76"/>
      <c r="D26" s="73"/>
    </row>
    <row r="27" s="67" customFormat="1" ht="19.5" customHeight="1" spans="1:1">
      <c r="A27" s="67" t="s">
        <v>1529</v>
      </c>
    </row>
  </sheetData>
  <mergeCells count="1">
    <mergeCell ref="A1:D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K10" sqref="K10"/>
    </sheetView>
  </sheetViews>
  <sheetFormatPr defaultColWidth="9" defaultRowHeight="27" customHeight="1" outlineLevelCol="3"/>
  <cols>
    <col min="1" max="1" width="47" style="61" customWidth="1"/>
    <col min="2" max="2" width="12.875" style="61" customWidth="1"/>
    <col min="3" max="3" width="45.25" style="61" customWidth="1"/>
    <col min="4" max="4" width="13.25" style="61" customWidth="1"/>
    <col min="5" max="16384" width="9" style="61"/>
  </cols>
  <sheetData>
    <row r="1" s="61" customFormat="1" ht="48" customHeight="1" spans="1:4">
      <c r="A1" s="62" t="s">
        <v>48</v>
      </c>
      <c r="B1" s="62"/>
      <c r="C1" s="62"/>
      <c r="D1" s="62"/>
    </row>
    <row r="2" s="61" customFormat="1" ht="18" customHeight="1" spans="1:4">
      <c r="A2" s="63"/>
      <c r="D2" s="61" t="s">
        <v>119</v>
      </c>
    </row>
    <row r="3" s="61" customFormat="1" customHeight="1" spans="1:4">
      <c r="A3" s="64" t="s">
        <v>120</v>
      </c>
      <c r="B3" s="64" t="s">
        <v>122</v>
      </c>
      <c r="C3" s="64" t="s">
        <v>120</v>
      </c>
      <c r="D3" s="64" t="s">
        <v>122</v>
      </c>
    </row>
    <row r="4" s="61" customFormat="1" customHeight="1" spans="1:4">
      <c r="A4" s="65" t="s">
        <v>1551</v>
      </c>
      <c r="B4" s="65"/>
      <c r="C4" s="65" t="s">
        <v>1552</v>
      </c>
      <c r="D4" s="66"/>
    </row>
    <row r="5" s="61" customFormat="1" customHeight="1" spans="1:4">
      <c r="A5" s="65" t="s">
        <v>1553</v>
      </c>
      <c r="B5" s="65"/>
      <c r="C5" s="65" t="s">
        <v>1554</v>
      </c>
      <c r="D5" s="66"/>
    </row>
    <row r="6" s="61" customFormat="1" customHeight="1" spans="1:4">
      <c r="A6" s="65" t="s">
        <v>1555</v>
      </c>
      <c r="B6" s="65"/>
      <c r="C6" s="65" t="s">
        <v>1556</v>
      </c>
      <c r="D6" s="66"/>
    </row>
    <row r="7" s="61" customFormat="1" customHeight="1" spans="1:4">
      <c r="A7" s="65" t="s">
        <v>1557</v>
      </c>
      <c r="B7" s="65"/>
      <c r="C7" s="65" t="s">
        <v>1558</v>
      </c>
      <c r="D7" s="66"/>
    </row>
    <row r="8" s="61" customFormat="1" customHeight="1" spans="1:4">
      <c r="A8" s="65" t="s">
        <v>1559</v>
      </c>
      <c r="B8" s="65"/>
      <c r="C8" s="65" t="s">
        <v>1560</v>
      </c>
      <c r="D8" s="66"/>
    </row>
    <row r="9" s="61" customFormat="1" customHeight="1" spans="1:4">
      <c r="A9" s="65" t="s">
        <v>1561</v>
      </c>
      <c r="B9" s="65"/>
      <c r="C9" s="65" t="s">
        <v>1562</v>
      </c>
      <c r="D9" s="66"/>
    </row>
    <row r="10" s="61" customFormat="1" customHeight="1" spans="1:4">
      <c r="A10" s="65"/>
      <c r="B10" s="65"/>
      <c r="C10" s="65"/>
      <c r="D10" s="66"/>
    </row>
    <row r="11" s="61" customFormat="1" customHeight="1" spans="1:4">
      <c r="A11" s="65" t="s">
        <v>1563</v>
      </c>
      <c r="B11" s="65"/>
      <c r="C11" s="65"/>
      <c r="D11" s="66"/>
    </row>
    <row r="12" s="61" customFormat="1" customHeight="1" spans="1:4">
      <c r="A12" s="65" t="s">
        <v>1564</v>
      </c>
      <c r="B12" s="65"/>
      <c r="C12" s="65" t="s">
        <v>1565</v>
      </c>
      <c r="D12" s="66"/>
    </row>
    <row r="13" s="61" customFormat="1" customHeight="1" spans="1:4">
      <c r="A13" s="65"/>
      <c r="B13" s="65"/>
      <c r="C13" s="65"/>
      <c r="D13" s="66"/>
    </row>
    <row r="15" s="61" customFormat="1" ht="14.25" customHeight="1" spans="1:1">
      <c r="A15" s="61" t="s">
        <v>1566</v>
      </c>
    </row>
  </sheetData>
  <mergeCells count="1">
    <mergeCell ref="A1:D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8" topLeftCell="A9" activePane="bottomLeft" state="frozen"/>
      <selection/>
      <selection pane="bottomLeft" activeCell="E27" sqref="E27"/>
    </sheetView>
  </sheetViews>
  <sheetFormatPr defaultColWidth="10" defaultRowHeight="13.5" outlineLevelRow="7" outlineLevelCol="6"/>
  <cols>
    <col min="1" max="1" width="23.075" style="2" customWidth="1"/>
    <col min="2" max="3" width="23.0666666666667" style="2" customWidth="1"/>
    <col min="4" max="7" width="23.075" style="2" customWidth="1"/>
    <col min="8" max="8" width="9.76666666666667" style="2" customWidth="1"/>
    <col min="9" max="16384" width="10" style="2"/>
  </cols>
  <sheetData>
    <row r="1" s="1" customFormat="1" ht="28.6" customHeight="1" spans="1:7">
      <c r="A1" s="5" t="s">
        <v>50</v>
      </c>
      <c r="B1" s="5"/>
      <c r="C1" s="5"/>
      <c r="D1" s="5"/>
      <c r="E1" s="5"/>
      <c r="F1" s="5"/>
      <c r="G1" s="5"/>
    </row>
    <row r="2" s="1" customFormat="1" ht="14.3" customHeight="1" spans="1:7">
      <c r="A2" s="3"/>
      <c r="B2" s="3"/>
      <c r="C2" s="2"/>
      <c r="D2" s="2"/>
      <c r="E2" s="2"/>
      <c r="F2" s="2"/>
      <c r="G2" s="6" t="s">
        <v>1567</v>
      </c>
    </row>
    <row r="3" s="1" customFormat="1" ht="14.3" customHeight="1" spans="1:7">
      <c r="A3" s="39" t="s">
        <v>1568</v>
      </c>
      <c r="B3" s="40" t="s">
        <v>1569</v>
      </c>
      <c r="C3" s="40"/>
      <c r="D3" s="41"/>
      <c r="E3" s="42" t="s">
        <v>1570</v>
      </c>
      <c r="F3" s="43"/>
      <c r="G3" s="44"/>
    </row>
    <row r="4" s="1" customFormat="1" ht="14.3" customHeight="1" spans="1:7">
      <c r="A4" s="39"/>
      <c r="B4" s="45"/>
      <c r="C4" s="45" t="s">
        <v>1571</v>
      </c>
      <c r="D4" s="46" t="s">
        <v>1572</v>
      </c>
      <c r="E4" s="45"/>
      <c r="F4" s="45" t="s">
        <v>1571</v>
      </c>
      <c r="G4" s="47" t="s">
        <v>1572</v>
      </c>
    </row>
    <row r="5" s="1" customFormat="1" ht="19.9" customHeight="1" spans="1:7">
      <c r="A5" s="48" t="s">
        <v>1573</v>
      </c>
      <c r="B5" s="49" t="s">
        <v>1574</v>
      </c>
      <c r="C5" s="50" t="s">
        <v>1575</v>
      </c>
      <c r="D5" s="51" t="s">
        <v>1576</v>
      </c>
      <c r="E5" s="52" t="s">
        <v>1577</v>
      </c>
      <c r="F5" s="50" t="s">
        <v>1578</v>
      </c>
      <c r="G5" s="53" t="s">
        <v>1579</v>
      </c>
    </row>
    <row r="6" s="1" customFormat="1" ht="19.9" customHeight="1" spans="1:7">
      <c r="A6" s="54" t="s">
        <v>1580</v>
      </c>
      <c r="B6" s="55">
        <f>C6+D6</f>
        <v>51.08</v>
      </c>
      <c r="C6" s="33">
        <v>21.47</v>
      </c>
      <c r="D6" s="56">
        <v>29.61</v>
      </c>
      <c r="E6" s="57">
        <f>F6+G6</f>
        <v>51.08</v>
      </c>
      <c r="F6" s="58">
        <v>21.47</v>
      </c>
      <c r="G6" s="59">
        <v>29.61</v>
      </c>
    </row>
    <row r="7" s="1" customFormat="1" ht="14.3" customHeight="1" spans="1:7">
      <c r="A7" s="60" t="s">
        <v>1581</v>
      </c>
      <c r="B7" s="60"/>
      <c r="C7" s="60"/>
      <c r="D7" s="60"/>
      <c r="E7" s="3"/>
      <c r="F7" s="3"/>
      <c r="G7" s="3"/>
    </row>
    <row r="8" s="1" customFormat="1" ht="14.3" customHeight="1" spans="1:7">
      <c r="A8" s="3" t="s">
        <v>1582</v>
      </c>
      <c r="B8" s="3"/>
      <c r="C8" s="3"/>
      <c r="D8" s="3"/>
      <c r="E8" s="3"/>
      <c r="F8" s="3"/>
      <c r="G8" s="3"/>
    </row>
  </sheetData>
  <mergeCells count="6">
    <mergeCell ref="A1:G1"/>
    <mergeCell ref="B3:D3"/>
    <mergeCell ref="E3:G3"/>
    <mergeCell ref="A7:G7"/>
    <mergeCell ref="A8:G8"/>
    <mergeCell ref="A3:A4"/>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3" topLeftCell="A4" activePane="bottomLeft" state="frozen"/>
      <selection/>
      <selection pane="bottomLeft" activeCell="H9" sqref="H9"/>
    </sheetView>
  </sheetViews>
  <sheetFormatPr defaultColWidth="10" defaultRowHeight="13.5"/>
  <cols>
    <col min="1" max="1" width="51.1583333333333" style="2" customWidth="1"/>
    <col min="2" max="2" width="24.2916666666667" style="2" customWidth="1"/>
    <col min="3" max="3" width="21.7083333333333" style="2" customWidth="1"/>
    <col min="4" max="4" width="9" style="2" hidden="1"/>
    <col min="5" max="5" width="9.76666666666667" style="2" customWidth="1"/>
    <col min="6" max="16384" width="10" style="2"/>
  </cols>
  <sheetData>
    <row r="1" s="1" customFormat="1" ht="28.6" customHeight="1" spans="1:3">
      <c r="A1" s="18" t="s">
        <v>52</v>
      </c>
      <c r="B1" s="18"/>
      <c r="C1" s="18"/>
    </row>
    <row r="2" s="1" customFormat="1" ht="14.3" customHeight="1" spans="1:3">
      <c r="A2" s="26"/>
      <c r="B2" s="26"/>
      <c r="C2" s="19" t="s">
        <v>1567</v>
      </c>
    </row>
    <row r="3" s="1" customFormat="1" ht="19.9" customHeight="1" spans="1:3">
      <c r="A3" s="29" t="s">
        <v>1583</v>
      </c>
      <c r="B3" s="30" t="s">
        <v>122</v>
      </c>
      <c r="C3" s="31" t="s">
        <v>1584</v>
      </c>
    </row>
    <row r="4" s="1" customFormat="1" ht="25.6" customHeight="1" spans="1:4">
      <c r="A4" s="32" t="s">
        <v>1585</v>
      </c>
      <c r="B4" s="33" t="s">
        <v>1586</v>
      </c>
      <c r="C4" s="34">
        <v>19.12</v>
      </c>
      <c r="D4" s="3">
        <v>1</v>
      </c>
    </row>
    <row r="5" s="1" customFormat="1" ht="25.6" customHeight="1" spans="1:4">
      <c r="A5" s="32" t="s">
        <v>1587</v>
      </c>
      <c r="B5" s="33">
        <v>21.47</v>
      </c>
      <c r="C5" s="34"/>
      <c r="D5" s="3">
        <v>2</v>
      </c>
    </row>
    <row r="6" s="1" customFormat="1" ht="25.6" customHeight="1" spans="1:4">
      <c r="A6" s="32" t="s">
        <v>1588</v>
      </c>
      <c r="B6" s="33" t="s">
        <v>1586</v>
      </c>
      <c r="C6" s="34">
        <v>3.18</v>
      </c>
      <c r="D6" s="3">
        <v>3</v>
      </c>
    </row>
    <row r="7" s="1" customFormat="1" ht="25.6" customHeight="1" spans="1:4">
      <c r="A7" s="32" t="s">
        <v>1589</v>
      </c>
      <c r="B7" s="33" t="s">
        <v>1590</v>
      </c>
      <c r="C7" s="34">
        <v>0</v>
      </c>
      <c r="D7" s="3">
        <v>4</v>
      </c>
    </row>
    <row r="8" s="1" customFormat="1" ht="25.6" customHeight="1" spans="1:4">
      <c r="A8" s="32" t="s">
        <v>1591</v>
      </c>
      <c r="B8" s="33"/>
      <c r="C8" s="34">
        <v>3.18</v>
      </c>
      <c r="D8" s="3">
        <v>5</v>
      </c>
    </row>
    <row r="9" s="1" customFormat="1" ht="25.6" customHeight="1" spans="1:4">
      <c r="A9" s="32" t="s">
        <v>1592</v>
      </c>
      <c r="B9" s="33"/>
      <c r="C9" s="34">
        <v>0.83</v>
      </c>
      <c r="D9" s="3">
        <v>6</v>
      </c>
    </row>
    <row r="10" s="1" customFormat="1" ht="25.6" customHeight="1" spans="1:4">
      <c r="A10" s="32" t="s">
        <v>1593</v>
      </c>
      <c r="B10" s="33"/>
      <c r="C10" s="34">
        <v>21.47</v>
      </c>
      <c r="D10" s="3">
        <v>7</v>
      </c>
    </row>
    <row r="11" s="1" customFormat="1" ht="25.6" customHeight="1" spans="1:4">
      <c r="A11" s="32" t="s">
        <v>1594</v>
      </c>
      <c r="B11" s="33"/>
      <c r="C11" s="34"/>
      <c r="D11" s="3">
        <v>8</v>
      </c>
    </row>
    <row r="12" s="1" customFormat="1" ht="25.6" customHeight="1" spans="1:4">
      <c r="A12" s="35" t="s">
        <v>1595</v>
      </c>
      <c r="B12" s="36"/>
      <c r="C12" s="37"/>
      <c r="D12" s="3">
        <v>9</v>
      </c>
    </row>
    <row r="16" s="2" customFormat="1" ht="14.25"/>
    <row r="17" s="2" customFormat="1" ht="14.25" spans="10:10">
      <c r="J17" s="38"/>
    </row>
  </sheetData>
  <mergeCells count="1">
    <mergeCell ref="A1:C1"/>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pane ySplit="3" topLeftCell="A4" activePane="bottomLeft" state="frozen"/>
      <selection/>
      <selection pane="bottomLeft" activeCell="H8" sqref="H8"/>
    </sheetView>
  </sheetViews>
  <sheetFormatPr defaultColWidth="10" defaultRowHeight="13.5" outlineLevelCol="3"/>
  <cols>
    <col min="1" max="1" width="51.1583333333333" style="2" customWidth="1"/>
    <col min="2" max="2" width="24.2916666666667" style="2" customWidth="1"/>
    <col min="3" max="3" width="21.7083333333333" style="2" customWidth="1"/>
    <col min="4" max="4" width="9" style="2" hidden="1"/>
    <col min="5" max="5" width="9.76666666666667" style="2" customWidth="1"/>
    <col min="6" max="16384" width="10" style="2"/>
  </cols>
  <sheetData>
    <row r="1" s="1" customFormat="1" ht="28.6" customHeight="1" spans="1:3">
      <c r="A1" s="18" t="s">
        <v>54</v>
      </c>
      <c r="B1" s="18"/>
      <c r="C1" s="18"/>
    </row>
    <row r="2" s="1" customFormat="1" ht="14.3" customHeight="1" spans="1:3">
      <c r="A2" s="26"/>
      <c r="B2" s="26"/>
      <c r="C2" s="19" t="s">
        <v>1567</v>
      </c>
    </row>
    <row r="3" s="1" customFormat="1" ht="19.9" customHeight="1" spans="1:3">
      <c r="A3" s="29" t="s">
        <v>1583</v>
      </c>
      <c r="B3" s="30" t="s">
        <v>122</v>
      </c>
      <c r="C3" s="31" t="s">
        <v>1584</v>
      </c>
    </row>
    <row r="4" s="1" customFormat="1" ht="25.6" customHeight="1" spans="1:4">
      <c r="A4" s="32" t="s">
        <v>1596</v>
      </c>
      <c r="B4" s="33"/>
      <c r="C4" s="34">
        <v>25.04</v>
      </c>
      <c r="D4" s="3">
        <v>1</v>
      </c>
    </row>
    <row r="5" s="1" customFormat="1" ht="25.6" customHeight="1" spans="1:4">
      <c r="A5" s="32" t="s">
        <v>1597</v>
      </c>
      <c r="B5" s="33">
        <v>29.61</v>
      </c>
      <c r="C5" s="34"/>
      <c r="D5" s="3">
        <v>2</v>
      </c>
    </row>
    <row r="6" s="1" customFormat="1" ht="25.6" customHeight="1" spans="1:4">
      <c r="A6" s="32" t="s">
        <v>1598</v>
      </c>
      <c r="B6" s="33"/>
      <c r="C6" s="34">
        <v>6.2</v>
      </c>
      <c r="D6" s="3">
        <v>3</v>
      </c>
    </row>
    <row r="7" s="1" customFormat="1" ht="25.6" customHeight="1" spans="1:4">
      <c r="A7" s="32" t="s">
        <v>1599</v>
      </c>
      <c r="B7" s="33"/>
      <c r="C7" s="34">
        <v>1.63</v>
      </c>
      <c r="D7" s="3">
        <v>4</v>
      </c>
    </row>
    <row r="8" s="1" customFormat="1" ht="25.6" customHeight="1" spans="1:4">
      <c r="A8" s="32" t="s">
        <v>1600</v>
      </c>
      <c r="B8" s="33"/>
      <c r="C8" s="34">
        <v>29.61</v>
      </c>
      <c r="D8" s="3">
        <v>5</v>
      </c>
    </row>
    <row r="9" s="1" customFormat="1" ht="25.6" customHeight="1" spans="1:4">
      <c r="A9" s="32" t="s">
        <v>1601</v>
      </c>
      <c r="B9" s="33"/>
      <c r="C9" s="34"/>
      <c r="D9" s="3">
        <v>6</v>
      </c>
    </row>
    <row r="10" s="1" customFormat="1" ht="25.6" customHeight="1" spans="1:4">
      <c r="A10" s="35" t="s">
        <v>1602</v>
      </c>
      <c r="B10" s="36"/>
      <c r="C10" s="37"/>
      <c r="D10" s="3">
        <v>7</v>
      </c>
    </row>
  </sheetData>
  <mergeCells count="1">
    <mergeCell ref="A1:C1"/>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opLeftCell="C1" workbookViewId="0">
      <selection activeCell="F13" sqref="F13"/>
    </sheetView>
  </sheetViews>
  <sheetFormatPr defaultColWidth="10" defaultRowHeight="13.5" outlineLevelCol="6"/>
  <cols>
    <col min="1" max="2" width="9" style="2" hidden="1" customWidth="1"/>
    <col min="3" max="3" width="38.8166666666667" style="2" customWidth="1"/>
    <col min="4" max="4" width="18.725" style="2" customWidth="1"/>
    <col min="5" max="5" width="28.9083333333333" style="2" customWidth="1"/>
    <col min="6" max="6" width="24.9666666666667" style="2" customWidth="1"/>
    <col min="7" max="7" width="9" style="2" hidden="1"/>
    <col min="8" max="8" width="9.76666666666667" style="2" customWidth="1"/>
    <col min="9" max="16384" width="10" style="2"/>
  </cols>
  <sheetData>
    <row r="1" s="1" customFormat="1" ht="28.6" customHeight="1" spans="1:6">
      <c r="A1" s="3">
        <v>0</v>
      </c>
      <c r="B1" s="2"/>
      <c r="C1" s="5" t="s">
        <v>56</v>
      </c>
      <c r="D1" s="5"/>
      <c r="E1" s="5"/>
      <c r="F1" s="5"/>
    </row>
    <row r="2" s="1" customFormat="1" ht="14.3" customHeight="1" spans="1:6">
      <c r="A2" s="3">
        <v>0</v>
      </c>
      <c r="B2" s="2"/>
      <c r="C2" s="2"/>
      <c r="D2" s="2"/>
      <c r="E2" s="2"/>
      <c r="F2" s="6" t="s">
        <v>1567</v>
      </c>
    </row>
    <row r="3" s="1" customFormat="1" ht="21.85" customHeight="1" spans="1:6">
      <c r="A3" s="3">
        <v>0</v>
      </c>
      <c r="B3" s="2"/>
      <c r="C3" s="7" t="s">
        <v>1583</v>
      </c>
      <c r="D3" s="8" t="s">
        <v>1603</v>
      </c>
      <c r="E3" s="9" t="s">
        <v>1604</v>
      </c>
      <c r="F3" s="10" t="s">
        <v>1605</v>
      </c>
    </row>
    <row r="4" s="1" customFormat="1" ht="19.9" customHeight="1" spans="1:7">
      <c r="A4" s="3" t="s">
        <v>1606</v>
      </c>
      <c r="B4" s="3" t="s">
        <v>1607</v>
      </c>
      <c r="C4" s="11" t="s">
        <v>1608</v>
      </c>
      <c r="D4" s="12" t="s">
        <v>1609</v>
      </c>
      <c r="E4" s="13">
        <v>9.38</v>
      </c>
      <c r="F4" s="13">
        <v>9.38</v>
      </c>
      <c r="G4" s="3">
        <v>1</v>
      </c>
    </row>
    <row r="5" s="1" customFormat="1" ht="19.9" customHeight="1" spans="1:7">
      <c r="A5" s="3" t="s">
        <v>1606</v>
      </c>
      <c r="B5" s="3" t="s">
        <v>1610</v>
      </c>
      <c r="C5" s="11" t="s">
        <v>1611</v>
      </c>
      <c r="D5" s="12" t="s">
        <v>1575</v>
      </c>
      <c r="E5" s="13">
        <v>3.18</v>
      </c>
      <c r="F5" s="13">
        <v>3.18</v>
      </c>
      <c r="G5" s="3">
        <v>2</v>
      </c>
    </row>
    <row r="6" s="1" customFormat="1" ht="22.6" customHeight="1" spans="1:7">
      <c r="A6" s="3" t="s">
        <v>1606</v>
      </c>
      <c r="B6" s="3" t="s">
        <v>1612</v>
      </c>
      <c r="C6" s="11" t="s">
        <v>1613</v>
      </c>
      <c r="D6" s="12" t="s">
        <v>1576</v>
      </c>
      <c r="E6" s="13">
        <v>0.83</v>
      </c>
      <c r="F6" s="13">
        <v>0.83</v>
      </c>
      <c r="G6" s="3">
        <v>3</v>
      </c>
    </row>
    <row r="7" s="1" customFormat="1" ht="19.9" customHeight="1" spans="1:7">
      <c r="A7" s="3" t="s">
        <v>1606</v>
      </c>
      <c r="B7" s="3" t="s">
        <v>1614</v>
      </c>
      <c r="C7" s="11" t="s">
        <v>1615</v>
      </c>
      <c r="D7" s="12" t="s">
        <v>1616</v>
      </c>
      <c r="E7" s="13">
        <v>6.2</v>
      </c>
      <c r="F7" s="13">
        <v>6.2</v>
      </c>
      <c r="G7" s="3">
        <v>4</v>
      </c>
    </row>
    <row r="8" s="1" customFormat="1" ht="22.6" customHeight="1" spans="1:7">
      <c r="A8" s="3" t="s">
        <v>1606</v>
      </c>
      <c r="B8" s="3" t="s">
        <v>1617</v>
      </c>
      <c r="C8" s="14" t="s">
        <v>1613</v>
      </c>
      <c r="D8" s="15" t="s">
        <v>1578</v>
      </c>
      <c r="E8" s="16">
        <v>1.63</v>
      </c>
      <c r="F8" s="16">
        <v>1.63</v>
      </c>
      <c r="G8" s="3">
        <v>5</v>
      </c>
    </row>
    <row r="9" s="1" customFormat="1" ht="19.9" customHeight="1" spans="1:7">
      <c r="A9" s="3" t="s">
        <v>1606</v>
      </c>
      <c r="B9" s="3" t="s">
        <v>1618</v>
      </c>
      <c r="C9" s="11" t="s">
        <v>1619</v>
      </c>
      <c r="D9" s="12" t="s">
        <v>1620</v>
      </c>
      <c r="E9" s="13">
        <v>2.46</v>
      </c>
      <c r="F9" s="13">
        <v>2.46</v>
      </c>
      <c r="G9" s="3">
        <v>6</v>
      </c>
    </row>
    <row r="10" s="1" customFormat="1" ht="19.9" customHeight="1" spans="1:7">
      <c r="A10" s="3" t="s">
        <v>1606</v>
      </c>
      <c r="B10" s="3" t="s">
        <v>1621</v>
      </c>
      <c r="C10" s="11" t="s">
        <v>1611</v>
      </c>
      <c r="D10" s="12" t="s">
        <v>1622</v>
      </c>
      <c r="E10" s="13">
        <v>0.83</v>
      </c>
      <c r="F10" s="13">
        <v>0.83</v>
      </c>
      <c r="G10" s="3">
        <v>7</v>
      </c>
    </row>
    <row r="11" s="1" customFormat="1" ht="19.9" customHeight="1" spans="1:7">
      <c r="A11" s="3" t="s">
        <v>1606</v>
      </c>
      <c r="B11" s="3" t="s">
        <v>1623</v>
      </c>
      <c r="C11" s="14" t="s">
        <v>1615</v>
      </c>
      <c r="D11" s="15" t="s">
        <v>1624</v>
      </c>
      <c r="E11" s="16">
        <v>1.63</v>
      </c>
      <c r="F11" s="16">
        <v>1.63</v>
      </c>
      <c r="G11" s="3">
        <v>8</v>
      </c>
    </row>
    <row r="12" s="1" customFormat="1" ht="19.9" customHeight="1" spans="1:7">
      <c r="A12" s="3" t="s">
        <v>1606</v>
      </c>
      <c r="B12" s="3" t="s">
        <v>1625</v>
      </c>
      <c r="C12" s="11" t="s">
        <v>1626</v>
      </c>
      <c r="D12" s="12" t="s">
        <v>1627</v>
      </c>
      <c r="E12" s="13">
        <v>1.51</v>
      </c>
      <c r="F12" s="13">
        <v>1.51</v>
      </c>
      <c r="G12" s="3">
        <v>9</v>
      </c>
    </row>
    <row r="13" s="1" customFormat="1" ht="19.9" customHeight="1" spans="1:7">
      <c r="A13" s="3" t="s">
        <v>1606</v>
      </c>
      <c r="B13" s="3" t="s">
        <v>1628</v>
      </c>
      <c r="C13" s="11" t="s">
        <v>1611</v>
      </c>
      <c r="D13" s="12" t="s">
        <v>1629</v>
      </c>
      <c r="E13" s="13">
        <v>0.63</v>
      </c>
      <c r="F13" s="13">
        <v>0.63</v>
      </c>
      <c r="G13" s="3">
        <v>10</v>
      </c>
    </row>
    <row r="14" s="1" customFormat="1" ht="19.9" customHeight="1" spans="1:7">
      <c r="A14" s="3" t="s">
        <v>1606</v>
      </c>
      <c r="B14" s="3" t="s">
        <v>1630</v>
      </c>
      <c r="C14" s="14" t="s">
        <v>1615</v>
      </c>
      <c r="D14" s="15" t="s">
        <v>1631</v>
      </c>
      <c r="E14" s="16">
        <v>0.88</v>
      </c>
      <c r="F14" s="16">
        <v>0.88</v>
      </c>
      <c r="G14" s="3">
        <v>11</v>
      </c>
    </row>
    <row r="15" s="1" customFormat="1" ht="14.3" customHeight="1" spans="1:7">
      <c r="A15" s="3">
        <v>0</v>
      </c>
      <c r="B15" s="2"/>
      <c r="C15" s="3" t="s">
        <v>1632</v>
      </c>
      <c r="D15" s="3"/>
      <c r="E15" s="3"/>
      <c r="F15" s="3"/>
      <c r="G15" s="3"/>
    </row>
    <row r="16" s="1" customFormat="1" ht="14.3" customHeight="1" spans="1:7">
      <c r="A16" s="3">
        <v>0</v>
      </c>
      <c r="B16" s="2"/>
      <c r="C16" s="3" t="s">
        <v>1633</v>
      </c>
      <c r="D16" s="3"/>
      <c r="E16" s="3"/>
      <c r="F16" s="3"/>
      <c r="G16" s="3"/>
    </row>
    <row r="17" s="1" customFormat="1" ht="20" customHeight="1" spans="1:7">
      <c r="A17" s="2"/>
      <c r="B17" s="2"/>
      <c r="C17" s="3" t="s">
        <v>1634</v>
      </c>
      <c r="D17" s="3"/>
      <c r="E17" s="3"/>
      <c r="F17" s="3"/>
      <c r="G17" s="3"/>
    </row>
  </sheetData>
  <mergeCells count="4">
    <mergeCell ref="C1:F1"/>
    <mergeCell ref="C15:F15"/>
    <mergeCell ref="C16:F16"/>
    <mergeCell ref="C17:F17"/>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30"/>
  <sheetViews>
    <sheetView workbookViewId="0">
      <pane ySplit="4" topLeftCell="A5" activePane="bottomLeft" state="frozen"/>
      <selection/>
      <selection pane="bottomLeft" activeCell="A25" sqref="A25:A27"/>
    </sheetView>
  </sheetViews>
  <sheetFormatPr defaultColWidth="9" defaultRowHeight="13.5"/>
  <cols>
    <col min="1" max="1" width="34.4666666666667" style="17" customWidth="1"/>
    <col min="2" max="2" width="27.275" style="17" customWidth="1"/>
    <col min="3" max="3" width="26.325" style="17" customWidth="1"/>
    <col min="4" max="4" width="23.3416666666667" style="17" customWidth="1"/>
    <col min="5" max="5" width="25.2416666666667" style="17" customWidth="1"/>
    <col min="6" max="6" width="22.25" style="17" customWidth="1"/>
    <col min="7" max="8" width="18.5916666666667" style="17" customWidth="1"/>
    <col min="9" max="9" width="12.75" style="17" customWidth="1"/>
    <col min="10" max="16384" width="9" style="17"/>
  </cols>
  <sheetData>
    <row r="2" s="17" customFormat="1" ht="38" customHeight="1" spans="1:9">
      <c r="A2" s="18" t="s">
        <v>58</v>
      </c>
      <c r="B2" s="18"/>
      <c r="C2" s="18"/>
      <c r="D2" s="18"/>
      <c r="E2" s="18"/>
      <c r="F2" s="18"/>
      <c r="G2" s="18"/>
      <c r="H2" s="18"/>
      <c r="I2" s="18"/>
    </row>
    <row r="3" s="17" customFormat="1" ht="14.25" spans="1:9">
      <c r="A3" s="19" t="s">
        <v>1567</v>
      </c>
      <c r="B3" s="19"/>
      <c r="C3" s="19"/>
      <c r="D3" s="19"/>
      <c r="E3" s="19"/>
      <c r="F3" s="19"/>
      <c r="G3" s="19"/>
      <c r="H3" s="19"/>
      <c r="I3" s="19"/>
    </row>
    <row r="4" s="17" customFormat="1" ht="27" spans="1:9">
      <c r="A4" s="20" t="s">
        <v>1635</v>
      </c>
      <c r="B4" s="21" t="s">
        <v>1636</v>
      </c>
      <c r="C4" s="21" t="s">
        <v>1637</v>
      </c>
      <c r="D4" s="21" t="s">
        <v>1638</v>
      </c>
      <c r="E4" s="21" t="s">
        <v>1639</v>
      </c>
      <c r="F4" s="21" t="s">
        <v>1640</v>
      </c>
      <c r="G4" s="21" t="s">
        <v>1641</v>
      </c>
      <c r="H4" s="22" t="s">
        <v>1642</v>
      </c>
      <c r="I4" s="27" t="s">
        <v>1643</v>
      </c>
    </row>
    <row r="5" s="17" customFormat="1" ht="27" spans="1:9">
      <c r="A5" s="23" t="s">
        <v>1644</v>
      </c>
      <c r="B5" s="23" t="s">
        <v>1645</v>
      </c>
      <c r="C5" s="23" t="s">
        <v>1646</v>
      </c>
      <c r="D5" s="23" t="s">
        <v>1647</v>
      </c>
      <c r="E5" s="24" t="s">
        <v>1648</v>
      </c>
      <c r="F5" s="23" t="s">
        <v>1649</v>
      </c>
      <c r="G5" s="25">
        <v>0.58</v>
      </c>
      <c r="H5" s="25">
        <v>0.0508</v>
      </c>
      <c r="I5" s="28" t="s">
        <v>1650</v>
      </c>
    </row>
    <row r="6" s="17" customFormat="1" ht="27" spans="1:9">
      <c r="A6" s="23" t="s">
        <v>1651</v>
      </c>
      <c r="B6" s="23" t="s">
        <v>1652</v>
      </c>
      <c r="C6" s="23" t="s">
        <v>1646</v>
      </c>
      <c r="D6" s="23" t="s">
        <v>1647</v>
      </c>
      <c r="E6" s="24" t="s">
        <v>1648</v>
      </c>
      <c r="F6" s="23" t="s">
        <v>1649</v>
      </c>
      <c r="G6" s="25">
        <v>0.58</v>
      </c>
      <c r="H6" s="25">
        <v>0.028</v>
      </c>
      <c r="I6" s="28" t="s">
        <v>1650</v>
      </c>
    </row>
    <row r="7" s="17" customFormat="1" spans="1:9">
      <c r="A7" s="23" t="s">
        <v>1653</v>
      </c>
      <c r="B7" s="23" t="s">
        <v>1654</v>
      </c>
      <c r="C7" s="23" t="s">
        <v>1646</v>
      </c>
      <c r="D7" s="23" t="s">
        <v>1655</v>
      </c>
      <c r="E7" s="24" t="s">
        <v>1656</v>
      </c>
      <c r="F7" s="23" t="s">
        <v>1649</v>
      </c>
      <c r="G7" s="25">
        <v>0.58</v>
      </c>
      <c r="H7" s="25">
        <v>0.037</v>
      </c>
      <c r="I7" s="28" t="s">
        <v>1650</v>
      </c>
    </row>
    <row r="8" s="17" customFormat="1" spans="1:9">
      <c r="A8" s="23" t="s">
        <v>1657</v>
      </c>
      <c r="B8" s="23" t="s">
        <v>1658</v>
      </c>
      <c r="C8" s="23" t="s">
        <v>1646</v>
      </c>
      <c r="D8" s="23" t="s">
        <v>1659</v>
      </c>
      <c r="E8" s="24" t="s">
        <v>1660</v>
      </c>
      <c r="F8" s="23" t="s">
        <v>1649</v>
      </c>
      <c r="G8" s="25">
        <v>0.58</v>
      </c>
      <c r="H8" s="25">
        <v>0.0588</v>
      </c>
      <c r="I8" s="28" t="s">
        <v>1650</v>
      </c>
    </row>
    <row r="9" s="17" customFormat="1" spans="1:9">
      <c r="A9" s="23" t="s">
        <v>1661</v>
      </c>
      <c r="B9" s="23" t="s">
        <v>1662</v>
      </c>
      <c r="C9" s="23" t="s">
        <v>1646</v>
      </c>
      <c r="D9" s="23" t="s">
        <v>1647</v>
      </c>
      <c r="E9" s="24" t="s">
        <v>1648</v>
      </c>
      <c r="F9" s="23" t="s">
        <v>1649</v>
      </c>
      <c r="G9" s="25">
        <v>0.58</v>
      </c>
      <c r="H9" s="25">
        <v>0.023</v>
      </c>
      <c r="I9" s="28" t="s">
        <v>1650</v>
      </c>
    </row>
    <row r="10" s="17" customFormat="1" spans="1:9">
      <c r="A10" s="23" t="s">
        <v>1663</v>
      </c>
      <c r="B10" s="23" t="s">
        <v>1664</v>
      </c>
      <c r="C10" s="23" t="s">
        <v>1665</v>
      </c>
      <c r="D10" s="23" t="s">
        <v>1666</v>
      </c>
      <c r="E10" s="24" t="s">
        <v>1667</v>
      </c>
      <c r="F10" s="23" t="s">
        <v>1649</v>
      </c>
      <c r="G10" s="25">
        <v>0.58</v>
      </c>
      <c r="H10" s="25">
        <v>0.1924</v>
      </c>
      <c r="I10" s="28" t="s">
        <v>1650</v>
      </c>
    </row>
    <row r="11" s="17" customFormat="1" spans="1:9">
      <c r="A11" s="23" t="s">
        <v>1668</v>
      </c>
      <c r="B11" s="23" t="s">
        <v>1669</v>
      </c>
      <c r="C11" s="23" t="s">
        <v>1670</v>
      </c>
      <c r="D11" s="23" t="s">
        <v>1671</v>
      </c>
      <c r="E11" s="24" t="s">
        <v>1672</v>
      </c>
      <c r="F11" s="23" t="s">
        <v>1649</v>
      </c>
      <c r="G11" s="25">
        <v>0.58</v>
      </c>
      <c r="H11" s="25">
        <v>0.1</v>
      </c>
      <c r="I11" s="28" t="s">
        <v>1650</v>
      </c>
    </row>
    <row r="12" s="17" customFormat="1" ht="27" spans="1:9">
      <c r="A12" s="23" t="s">
        <v>1673</v>
      </c>
      <c r="B12" s="23" t="s">
        <v>1674</v>
      </c>
      <c r="C12" s="23" t="s">
        <v>1646</v>
      </c>
      <c r="D12" s="23" t="s">
        <v>1655</v>
      </c>
      <c r="E12" s="24" t="s">
        <v>1656</v>
      </c>
      <c r="F12" s="23" t="s">
        <v>1649</v>
      </c>
      <c r="G12" s="25">
        <v>0.58</v>
      </c>
      <c r="H12" s="25">
        <v>0.09</v>
      </c>
      <c r="I12" s="28" t="s">
        <v>1650</v>
      </c>
    </row>
    <row r="13" s="17" customFormat="1" spans="1:9">
      <c r="A13" s="23" t="s">
        <v>1675</v>
      </c>
      <c r="B13" s="23" t="s">
        <v>1676</v>
      </c>
      <c r="C13" s="23" t="s">
        <v>1677</v>
      </c>
      <c r="D13" s="23" t="s">
        <v>1678</v>
      </c>
      <c r="E13" s="24" t="s">
        <v>1679</v>
      </c>
      <c r="F13" s="23" t="s">
        <v>1649</v>
      </c>
      <c r="G13" s="25">
        <v>1.77</v>
      </c>
      <c r="H13" s="25">
        <v>0.3</v>
      </c>
      <c r="I13" s="28" t="s">
        <v>1680</v>
      </c>
    </row>
    <row r="14" s="17" customFormat="1" ht="27" spans="1:9">
      <c r="A14" s="23" t="s">
        <v>1681</v>
      </c>
      <c r="B14" s="23" t="s">
        <v>1682</v>
      </c>
      <c r="C14" s="23" t="s">
        <v>1683</v>
      </c>
      <c r="D14" s="23" t="s">
        <v>1678</v>
      </c>
      <c r="E14" s="24" t="s">
        <v>1679</v>
      </c>
      <c r="F14" s="23" t="s">
        <v>1649</v>
      </c>
      <c r="G14" s="25">
        <v>1.77</v>
      </c>
      <c r="H14" s="25">
        <v>0.033</v>
      </c>
      <c r="I14" s="28" t="s">
        <v>1680</v>
      </c>
    </row>
    <row r="15" s="17" customFormat="1" spans="1:9">
      <c r="A15" s="23" t="s">
        <v>1684</v>
      </c>
      <c r="B15" s="23" t="s">
        <v>1685</v>
      </c>
      <c r="C15" s="23" t="s">
        <v>1686</v>
      </c>
      <c r="D15" s="23" t="s">
        <v>1666</v>
      </c>
      <c r="E15" s="24" t="s">
        <v>1667</v>
      </c>
      <c r="F15" s="23" t="s">
        <v>1649</v>
      </c>
      <c r="G15" s="25">
        <v>1.77</v>
      </c>
      <c r="H15" s="25">
        <v>0.2</v>
      </c>
      <c r="I15" s="28" t="s">
        <v>1680</v>
      </c>
    </row>
    <row r="16" s="17" customFormat="1" spans="1:9">
      <c r="A16" s="23" t="s">
        <v>1687</v>
      </c>
      <c r="B16" s="23" t="s">
        <v>1688</v>
      </c>
      <c r="C16" s="23" t="s">
        <v>1677</v>
      </c>
      <c r="D16" s="23" t="s">
        <v>1678</v>
      </c>
      <c r="E16" s="24" t="s">
        <v>1679</v>
      </c>
      <c r="F16" s="23" t="s">
        <v>1649</v>
      </c>
      <c r="G16" s="25">
        <v>1.77</v>
      </c>
      <c r="H16" s="25">
        <v>0.016</v>
      </c>
      <c r="I16" s="28" t="s">
        <v>1680</v>
      </c>
    </row>
    <row r="17" s="17" customFormat="1" spans="1:9">
      <c r="A17" s="23" t="s">
        <v>1689</v>
      </c>
      <c r="B17" s="23" t="s">
        <v>1690</v>
      </c>
      <c r="C17" s="23" t="s">
        <v>1691</v>
      </c>
      <c r="D17" s="23" t="s">
        <v>1655</v>
      </c>
      <c r="E17" s="24" t="s">
        <v>1656</v>
      </c>
      <c r="F17" s="23" t="s">
        <v>1649</v>
      </c>
      <c r="G17" s="25">
        <v>1.77</v>
      </c>
      <c r="H17" s="25">
        <v>0.08</v>
      </c>
      <c r="I17" s="28" t="s">
        <v>1680</v>
      </c>
    </row>
    <row r="18" s="17" customFormat="1" ht="27" spans="1:9">
      <c r="A18" s="23" t="s">
        <v>1692</v>
      </c>
      <c r="B18" s="23" t="s">
        <v>1693</v>
      </c>
      <c r="C18" s="23" t="s">
        <v>1694</v>
      </c>
      <c r="D18" s="23" t="s">
        <v>1695</v>
      </c>
      <c r="E18" s="24" t="s">
        <v>1696</v>
      </c>
      <c r="F18" s="23" t="s">
        <v>1649</v>
      </c>
      <c r="G18" s="25">
        <v>1.77</v>
      </c>
      <c r="H18" s="25">
        <v>0.03</v>
      </c>
      <c r="I18" s="28" t="s">
        <v>1680</v>
      </c>
    </row>
    <row r="19" s="17" customFormat="1" spans="1:9">
      <c r="A19" s="23" t="s">
        <v>1697</v>
      </c>
      <c r="B19" s="23" t="s">
        <v>1698</v>
      </c>
      <c r="C19" s="23" t="s">
        <v>1699</v>
      </c>
      <c r="D19" s="23" t="s">
        <v>1659</v>
      </c>
      <c r="E19" s="24" t="s">
        <v>1700</v>
      </c>
      <c r="F19" s="23" t="s">
        <v>1649</v>
      </c>
      <c r="G19" s="25">
        <v>1.77</v>
      </c>
      <c r="H19" s="25">
        <v>0.08</v>
      </c>
      <c r="I19" s="28" t="s">
        <v>1680</v>
      </c>
    </row>
    <row r="20" s="17" customFormat="1" spans="1:9">
      <c r="A20" s="23" t="s">
        <v>1701</v>
      </c>
      <c r="B20" s="23" t="s">
        <v>1702</v>
      </c>
      <c r="C20" s="23" t="s">
        <v>1677</v>
      </c>
      <c r="D20" s="23" t="s">
        <v>1678</v>
      </c>
      <c r="E20" s="24" t="s">
        <v>1679</v>
      </c>
      <c r="F20" s="23" t="s">
        <v>1649</v>
      </c>
      <c r="G20" s="25">
        <v>1.77</v>
      </c>
      <c r="H20" s="25">
        <v>0.6</v>
      </c>
      <c r="I20" s="28" t="s">
        <v>1680</v>
      </c>
    </row>
    <row r="21" s="17" customFormat="1" spans="1:9">
      <c r="A21" s="23" t="s">
        <v>1703</v>
      </c>
      <c r="B21" s="23" t="s">
        <v>1704</v>
      </c>
      <c r="C21" s="23" t="s">
        <v>1705</v>
      </c>
      <c r="D21" s="23" t="s">
        <v>1659</v>
      </c>
      <c r="E21" s="24" t="s">
        <v>1660</v>
      </c>
      <c r="F21" s="23" t="s">
        <v>1649</v>
      </c>
      <c r="G21" s="25">
        <v>1.77</v>
      </c>
      <c r="H21" s="25">
        <v>0.03</v>
      </c>
      <c r="I21" s="28" t="s">
        <v>1680</v>
      </c>
    </row>
    <row r="22" s="17" customFormat="1" spans="1:9">
      <c r="A22" s="23" t="s">
        <v>1706</v>
      </c>
      <c r="B22" s="23" t="s">
        <v>1707</v>
      </c>
      <c r="C22" s="23" t="s">
        <v>1708</v>
      </c>
      <c r="D22" s="23" t="s">
        <v>1709</v>
      </c>
      <c r="E22" s="24" t="s">
        <v>1710</v>
      </c>
      <c r="F22" s="23" t="s">
        <v>1649</v>
      </c>
      <c r="G22" s="25">
        <v>1.77</v>
      </c>
      <c r="H22" s="25">
        <v>0.311</v>
      </c>
      <c r="I22" s="28" t="s">
        <v>1680</v>
      </c>
    </row>
    <row r="23" s="17" customFormat="1" spans="1:9">
      <c r="A23" s="23" t="s">
        <v>1711</v>
      </c>
      <c r="B23" s="23" t="s">
        <v>1712</v>
      </c>
      <c r="C23" s="23" t="s">
        <v>1705</v>
      </c>
      <c r="D23" s="23" t="s">
        <v>1659</v>
      </c>
      <c r="E23" s="24" t="s">
        <v>1660</v>
      </c>
      <c r="F23" s="23" t="s">
        <v>1649</v>
      </c>
      <c r="G23" s="25">
        <v>1.77</v>
      </c>
      <c r="H23" s="25">
        <v>0.04</v>
      </c>
      <c r="I23" s="28" t="s">
        <v>1680</v>
      </c>
    </row>
    <row r="24" s="17" customFormat="1" spans="1:9">
      <c r="A24" s="23" t="s">
        <v>1713</v>
      </c>
      <c r="B24" s="23" t="s">
        <v>1714</v>
      </c>
      <c r="C24" s="23" t="s">
        <v>1715</v>
      </c>
      <c r="D24" s="23" t="s">
        <v>1659</v>
      </c>
      <c r="E24" s="24" t="s">
        <v>1700</v>
      </c>
      <c r="F24" s="23" t="s">
        <v>1649</v>
      </c>
      <c r="G24" s="25">
        <v>1.77</v>
      </c>
      <c r="H24" s="25">
        <v>0.05</v>
      </c>
      <c r="I24" s="28" t="s">
        <v>1680</v>
      </c>
    </row>
    <row r="25" s="17" customFormat="1" spans="1:9">
      <c r="A25" s="23" t="s">
        <v>1716</v>
      </c>
      <c r="B25" s="23" t="s">
        <v>1717</v>
      </c>
      <c r="C25" s="23" t="s">
        <v>1718</v>
      </c>
      <c r="D25" s="23" t="s">
        <v>1659</v>
      </c>
      <c r="E25" s="24" t="s">
        <v>1660</v>
      </c>
      <c r="F25" s="23" t="s">
        <v>1719</v>
      </c>
      <c r="G25" s="25">
        <v>0.34</v>
      </c>
      <c r="H25" s="25">
        <v>0.34</v>
      </c>
      <c r="I25" s="28" t="s">
        <v>1720</v>
      </c>
    </row>
    <row r="26" s="17" customFormat="1" ht="27" spans="1:9">
      <c r="A26" s="23" t="s">
        <v>1721</v>
      </c>
      <c r="B26" s="23" t="s">
        <v>1722</v>
      </c>
      <c r="C26" s="23" t="s">
        <v>1723</v>
      </c>
      <c r="D26" s="23" t="s">
        <v>1678</v>
      </c>
      <c r="E26" s="24" t="s">
        <v>1724</v>
      </c>
      <c r="F26" s="23" t="s">
        <v>1719</v>
      </c>
      <c r="G26" s="25">
        <v>0.65</v>
      </c>
      <c r="H26" s="25">
        <v>0.65</v>
      </c>
      <c r="I26" s="28" t="s">
        <v>1720</v>
      </c>
    </row>
    <row r="27" s="17" customFormat="1" ht="27" spans="1:9">
      <c r="A27" s="23" t="s">
        <v>1725</v>
      </c>
      <c r="B27" s="23" t="s">
        <v>1726</v>
      </c>
      <c r="C27" s="23" t="s">
        <v>1727</v>
      </c>
      <c r="D27" s="23" t="s">
        <v>1659</v>
      </c>
      <c r="E27" s="24" t="s">
        <v>1660</v>
      </c>
      <c r="F27" s="23" t="s">
        <v>1719</v>
      </c>
      <c r="G27" s="25">
        <v>1</v>
      </c>
      <c r="H27" s="25">
        <v>1</v>
      </c>
      <c r="I27" s="28" t="s">
        <v>1720</v>
      </c>
    </row>
    <row r="28" s="17" customFormat="1" ht="27" spans="1:9">
      <c r="A28" s="23" t="s">
        <v>1728</v>
      </c>
      <c r="B28" s="23" t="s">
        <v>1729</v>
      </c>
      <c r="C28" s="23" t="s">
        <v>1730</v>
      </c>
      <c r="D28" s="23" t="s">
        <v>1678</v>
      </c>
      <c r="E28" s="24" t="s">
        <v>1731</v>
      </c>
      <c r="F28" s="23" t="s">
        <v>1719</v>
      </c>
      <c r="G28" s="25">
        <v>2.58</v>
      </c>
      <c r="H28" s="25">
        <v>0.18</v>
      </c>
      <c r="I28" s="28" t="s">
        <v>1720</v>
      </c>
    </row>
    <row r="29" s="17" customFormat="1" ht="27" spans="1:9">
      <c r="A29" s="23" t="s">
        <v>1732</v>
      </c>
      <c r="B29" s="23" t="s">
        <v>1733</v>
      </c>
      <c r="C29" s="23" t="s">
        <v>1730</v>
      </c>
      <c r="D29" s="23" t="s">
        <v>1678</v>
      </c>
      <c r="E29" s="24" t="s">
        <v>1724</v>
      </c>
      <c r="F29" s="23" t="s">
        <v>1719</v>
      </c>
      <c r="G29" s="25">
        <v>2.58</v>
      </c>
      <c r="H29" s="25">
        <v>2.4</v>
      </c>
      <c r="I29" s="28" t="s">
        <v>1720</v>
      </c>
    </row>
    <row r="30" s="17" customFormat="1" spans="1:9">
      <c r="A30" s="26" t="s">
        <v>1734</v>
      </c>
      <c r="B30" s="26"/>
      <c r="C30" s="26"/>
      <c r="D30" s="26"/>
      <c r="E30" s="26"/>
      <c r="F30" s="26"/>
      <c r="G30" s="26"/>
      <c r="H30" s="26"/>
      <c r="I30" s="26"/>
    </row>
  </sheetData>
  <mergeCells count="3">
    <mergeCell ref="A2:I2"/>
    <mergeCell ref="A3:I3"/>
    <mergeCell ref="A30:I30"/>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pane ySplit="7" topLeftCell="A8" activePane="bottomLeft" state="frozen"/>
      <selection/>
      <selection pane="bottomLeft" activeCell="G29" sqref="G29"/>
    </sheetView>
  </sheetViews>
  <sheetFormatPr defaultColWidth="10" defaultRowHeight="13.5" outlineLevelCol="4"/>
  <cols>
    <col min="1" max="1" width="38.8166666666667" style="2" customWidth="1"/>
    <col min="2" max="2" width="18.725" style="2" customWidth="1"/>
    <col min="3" max="3" width="28.9083333333333" style="2" customWidth="1"/>
    <col min="4" max="4" width="24.9666666666667" style="2" customWidth="1"/>
    <col min="5" max="5" width="9" style="2" hidden="1"/>
    <col min="6" max="6" width="9.76666666666667" style="2" customWidth="1"/>
    <col min="7" max="16384" width="10" style="2"/>
  </cols>
  <sheetData>
    <row r="1" s="1" customFormat="1" hidden="1" spans="1:2">
      <c r="A1" s="3" t="s">
        <v>1735</v>
      </c>
      <c r="B1" s="3"/>
    </row>
    <row r="2" s="1" customFormat="1" hidden="1" spans="1:4">
      <c r="A2" s="3" t="s">
        <v>1736</v>
      </c>
      <c r="B2" s="3" t="s">
        <v>1737</v>
      </c>
      <c r="C2" s="3" t="s">
        <v>1738</v>
      </c>
      <c r="D2" s="3" t="s">
        <v>1739</v>
      </c>
    </row>
    <row r="3" s="1" customFormat="1" hidden="1" spans="1:5">
      <c r="A3" s="3" t="s">
        <v>1740</v>
      </c>
      <c r="B3" s="2"/>
      <c r="C3" s="3" t="s">
        <v>1741</v>
      </c>
      <c r="D3" s="3" t="s">
        <v>1742</v>
      </c>
      <c r="E3" s="3" t="s">
        <v>1743</v>
      </c>
    </row>
    <row r="4" s="1" customFormat="1" ht="14.3" customHeight="1" spans="1:1">
      <c r="A4" s="4"/>
    </row>
    <row r="5" s="1" customFormat="1" ht="28.6" customHeight="1" spans="1:4">
      <c r="A5" s="5" t="s">
        <v>60</v>
      </c>
      <c r="B5" s="5"/>
      <c r="C5" s="5"/>
      <c r="D5" s="5"/>
    </row>
    <row r="6" s="1" customFormat="1" ht="14.3" customHeight="1" spans="1:4">
      <c r="A6" s="2"/>
      <c r="B6" s="2"/>
      <c r="C6" s="2"/>
      <c r="D6" s="6" t="s">
        <v>1567</v>
      </c>
    </row>
    <row r="7" s="1" customFormat="1" ht="21.85" customHeight="1" spans="1:4">
      <c r="A7" s="7" t="s">
        <v>1583</v>
      </c>
      <c r="B7" s="8" t="s">
        <v>1603</v>
      </c>
      <c r="C7" s="9" t="s">
        <v>1604</v>
      </c>
      <c r="D7" s="10" t="s">
        <v>1605</v>
      </c>
    </row>
    <row r="8" s="1" customFormat="1" ht="19.9" customHeight="1" spans="1:5">
      <c r="A8" s="11" t="s">
        <v>1744</v>
      </c>
      <c r="B8" s="12" t="s">
        <v>1745</v>
      </c>
      <c r="C8" s="13">
        <v>5.4</v>
      </c>
      <c r="D8" s="13">
        <v>5.4</v>
      </c>
      <c r="E8" s="3">
        <v>12</v>
      </c>
    </row>
    <row r="9" s="1" customFormat="1" ht="19.9" customHeight="1" spans="1:5">
      <c r="A9" s="11" t="s">
        <v>1611</v>
      </c>
      <c r="B9" s="12" t="s">
        <v>1746</v>
      </c>
      <c r="C9" s="13">
        <v>3.46</v>
      </c>
      <c r="D9" s="13">
        <v>3.46</v>
      </c>
      <c r="E9" s="3">
        <v>13</v>
      </c>
    </row>
    <row r="10" s="1" customFormat="1" ht="19.9" customHeight="1" spans="1:5">
      <c r="A10" s="11" t="s">
        <v>1747</v>
      </c>
      <c r="B10" s="12"/>
      <c r="C10" s="13">
        <v>3.46</v>
      </c>
      <c r="D10" s="13">
        <v>3.46</v>
      </c>
      <c r="E10" s="3">
        <v>14</v>
      </c>
    </row>
    <row r="11" s="1" customFormat="1" ht="22.6" customHeight="1" spans="1:5">
      <c r="A11" s="11" t="s">
        <v>1748</v>
      </c>
      <c r="B11" s="12" t="s">
        <v>1749</v>
      </c>
      <c r="C11" s="13">
        <v>0</v>
      </c>
      <c r="D11" s="13">
        <v>0</v>
      </c>
      <c r="E11" s="3">
        <v>15</v>
      </c>
    </row>
    <row r="12" s="1" customFormat="1" ht="19.9" customHeight="1" spans="1:5">
      <c r="A12" s="11" t="s">
        <v>1615</v>
      </c>
      <c r="B12" s="12" t="s">
        <v>1750</v>
      </c>
      <c r="C12" s="13">
        <v>1.94</v>
      </c>
      <c r="D12" s="13">
        <v>1.94</v>
      </c>
      <c r="E12" s="3">
        <v>16</v>
      </c>
    </row>
    <row r="13" s="1" customFormat="1" ht="19.9" customHeight="1" spans="1:5">
      <c r="A13" s="11" t="s">
        <v>1747</v>
      </c>
      <c r="B13" s="12"/>
      <c r="C13" s="13">
        <v>1.4</v>
      </c>
      <c r="D13" s="13">
        <v>1.4</v>
      </c>
      <c r="E13" s="3">
        <v>17</v>
      </c>
    </row>
    <row r="14" s="1" customFormat="1" ht="22.6" customHeight="1" spans="1:5">
      <c r="A14" s="14" t="s">
        <v>1751</v>
      </c>
      <c r="B14" s="15" t="s">
        <v>1752</v>
      </c>
      <c r="C14" s="16">
        <v>0.54</v>
      </c>
      <c r="D14" s="16">
        <v>0.54</v>
      </c>
      <c r="E14" s="3">
        <v>18</v>
      </c>
    </row>
    <row r="15" s="1" customFormat="1" ht="19.9" customHeight="1" spans="1:5">
      <c r="A15" s="11" t="s">
        <v>1753</v>
      </c>
      <c r="B15" s="12" t="s">
        <v>1754</v>
      </c>
      <c r="C15" s="13">
        <v>1.68</v>
      </c>
      <c r="D15" s="13">
        <v>1.68</v>
      </c>
      <c r="E15" s="3">
        <v>19</v>
      </c>
    </row>
    <row r="16" s="1" customFormat="1" ht="19.9" customHeight="1" spans="1:5">
      <c r="A16" s="11" t="s">
        <v>1611</v>
      </c>
      <c r="B16" s="12" t="s">
        <v>1755</v>
      </c>
      <c r="C16" s="13">
        <v>0.69</v>
      </c>
      <c r="D16" s="13">
        <v>0.69</v>
      </c>
      <c r="E16" s="3">
        <v>20</v>
      </c>
    </row>
    <row r="17" s="1" customFormat="1" ht="19.9" customHeight="1" spans="1:5">
      <c r="A17" s="14" t="s">
        <v>1615</v>
      </c>
      <c r="B17" s="15" t="s">
        <v>1756</v>
      </c>
      <c r="C17" s="16">
        <v>0.99</v>
      </c>
      <c r="D17" s="16">
        <v>0.99</v>
      </c>
      <c r="E17" s="3">
        <v>21</v>
      </c>
    </row>
    <row r="18" s="1" customFormat="1" ht="14.3" customHeight="1" spans="1:5">
      <c r="A18" s="3" t="s">
        <v>1757</v>
      </c>
      <c r="B18" s="3"/>
      <c r="C18" s="3"/>
      <c r="D18" s="3"/>
      <c r="E18" s="3"/>
    </row>
    <row r="19" s="1" customFormat="1" ht="14.3" customHeight="1" spans="1:5">
      <c r="A19" s="3" t="s">
        <v>1633</v>
      </c>
      <c r="B19" s="3"/>
      <c r="C19" s="3"/>
      <c r="D19" s="3"/>
      <c r="E19" s="3"/>
    </row>
    <row r="20" s="1" customFormat="1" ht="20" customHeight="1" spans="1:5">
      <c r="A20" s="3" t="s">
        <v>1634</v>
      </c>
      <c r="B20" s="3"/>
      <c r="C20" s="3"/>
      <c r="D20" s="3"/>
      <c r="E20" s="3"/>
    </row>
  </sheetData>
  <mergeCells count="4">
    <mergeCell ref="A5:D5"/>
    <mergeCell ref="A18:D18"/>
    <mergeCell ref="A19:D19"/>
    <mergeCell ref="A20:D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31</vt:i4>
      </vt:variant>
    </vt:vector>
  </HeadingPairs>
  <TitlesOfParts>
    <vt:vector size="31" baseType="lpstr">
      <vt:lpstr>封面</vt:lpstr>
      <vt:lpstr>表1</vt:lpstr>
      <vt:lpstr>表2</vt:lpstr>
      <vt:lpstr>表3</vt:lpstr>
      <vt:lpstr>表4</vt:lpstr>
      <vt:lpstr>表5</vt:lpstr>
      <vt:lpstr>表6</vt:lpstr>
      <vt:lpstr>表7</vt:lpstr>
      <vt:lpstr>表8</vt:lpstr>
      <vt:lpstr>表9</vt:lpstr>
      <vt:lpstr>表10</vt:lpstr>
      <vt:lpstr>表11</vt:lpstr>
      <vt:lpstr>表12</vt:lpstr>
      <vt:lpstr>表13</vt:lpstr>
      <vt:lpstr>表14</vt:lpstr>
      <vt:lpstr>表15</vt:lpstr>
      <vt:lpstr>表16</vt:lpstr>
      <vt:lpstr>表17</vt:lpstr>
      <vt:lpstr>表18</vt:lpstr>
      <vt:lpstr>表19</vt:lpstr>
      <vt:lpstr>表20</vt:lpstr>
      <vt:lpstr>表21</vt:lpstr>
      <vt:lpstr>表22</vt:lpstr>
      <vt:lpstr>表23</vt:lpstr>
      <vt:lpstr>表24</vt:lpstr>
      <vt:lpstr>表25</vt:lpstr>
      <vt:lpstr>表26</vt:lpstr>
      <vt:lpstr>表27</vt:lpstr>
      <vt:lpstr>表28</vt:lpstr>
      <vt:lpstr>表29</vt:lpstr>
      <vt:lpstr>表30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2024-03-25T00:23:00Z</dcterms:created>
  <dcterms:modified xsi:type="dcterms:W3CDTF">2024-05-15T02:03:09Z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6A0D67CCC1E64B138A4DB2A3ED31C640_13</vt:lpwstr>
  </property>
  <property fmtid="{D5CDD505-2E9C-101B-9397-08002B2CF9AE}" pid="3" name="KSOProductBuildVer">
    <vt:lpwstr>2052-12.1.0.16729</vt:lpwstr>
  </property>
</Properties>
</file>